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ff1060b30b80677/文件/01 產品資料/08 AI ^0 BigData/07 客戶/數發部 AI 領航計畫/14 專案執行/03 期中查證/05 期末查核/01 簡報/01 討論版/"/>
    </mc:Choice>
  </mc:AlternateContent>
  <xr:revisionPtr revIDLastSave="406" documentId="8_{86C0B018-1FDC-B041-AE50-6B28AD4B35F8}" xr6:coauthVersionLast="47" xr6:coauthVersionMax="47" xr10:uidLastSave="{822E02B3-E1CC-404A-8D9D-0D2BE9B7AC59}"/>
  <bookViews>
    <workbookView xWindow="28800" yWindow="500" windowWidth="31200" windowHeight="21100" activeTab="7" xr2:uid="{D096A058-A044-6743-BF84-9A47C3070FEF}"/>
  </bookViews>
  <sheets>
    <sheet name="Sheet1 (2)" sheetId="2" r:id="rId1"/>
    <sheet name="工作表1" sheetId="3" r:id="rId2"/>
    <sheet name="Sheet1" sheetId="1" r:id="rId3"/>
    <sheet name="2024-06~12 分析表" sheetId="4" r:id="rId4"/>
    <sheet name="2024-06~12 原始數據" sheetId="5" r:id="rId5"/>
    <sheet name="工作表6" sheetId="10" r:id="rId6"/>
    <sheet name="決策原因" sheetId="9" r:id="rId7"/>
    <sheet name="報表需求" sheetId="11" r:id="rId8"/>
  </sheets>
  <definedNames>
    <definedName name="_xlnm._FilterDatabase" localSheetId="5" hidden="1">工作表6!$A$80:$J$80</definedName>
    <definedName name="_xlnm._FilterDatabase" localSheetId="6" hidden="1">決策原因!$B$2:$K$2</definedName>
  </definedNames>
  <calcPr calcId="191029"/>
  <pivotCaches>
    <pivotCache cacheId="0" r:id="rId9"/>
    <pivotCache cacheId="1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10" l="1"/>
  <c r="L92" i="10" s="1"/>
  <c r="K81" i="10"/>
  <c r="L81" i="10"/>
  <c r="L120" i="10"/>
  <c r="K120" i="10"/>
  <c r="I120" i="10"/>
  <c r="H120" i="10"/>
  <c r="G120" i="10"/>
  <c r="F120" i="10"/>
  <c r="E120" i="10"/>
  <c r="D120" i="10"/>
  <c r="C120" i="10"/>
  <c r="J120" i="10"/>
  <c r="N5" i="4"/>
  <c r="O5" i="4"/>
  <c r="P5" i="4"/>
  <c r="Q5" i="4"/>
  <c r="R5" i="4"/>
  <c r="S5" i="4"/>
  <c r="T5" i="4"/>
  <c r="N6" i="4"/>
  <c r="O6" i="4"/>
  <c r="P6" i="4"/>
  <c r="Q6" i="4"/>
  <c r="R6" i="4"/>
  <c r="S6" i="4"/>
  <c r="T6" i="4"/>
  <c r="N7" i="4"/>
  <c r="O7" i="4"/>
  <c r="P7" i="4"/>
  <c r="Q7" i="4"/>
  <c r="R7" i="4"/>
  <c r="S7" i="4"/>
  <c r="T7" i="4"/>
  <c r="W35" i="4"/>
  <c r="X35" i="4"/>
  <c r="Y35" i="4"/>
  <c r="Z35" i="4"/>
  <c r="AA35" i="4"/>
  <c r="W36" i="4"/>
  <c r="X36" i="4"/>
  <c r="Y36" i="4"/>
  <c r="Z36" i="4"/>
  <c r="AA36" i="4"/>
  <c r="W37" i="4"/>
  <c r="X37" i="4"/>
  <c r="Y37" i="4"/>
  <c r="Z37" i="4"/>
  <c r="AA37" i="4"/>
  <c r="W38" i="4"/>
  <c r="X38" i="4"/>
  <c r="Y38" i="4"/>
  <c r="Z38" i="4"/>
  <c r="AA38" i="4"/>
  <c r="W39" i="4"/>
  <c r="X39" i="4"/>
  <c r="Y39" i="4"/>
  <c r="Z39" i="4"/>
  <c r="AA39" i="4"/>
  <c r="W40" i="4"/>
  <c r="X40" i="4"/>
  <c r="Y40" i="4"/>
  <c r="Z40" i="4"/>
  <c r="AA40" i="4"/>
  <c r="W41" i="4"/>
  <c r="X41" i="4"/>
  <c r="Y41" i="4"/>
  <c r="Z41" i="4"/>
  <c r="AA41" i="4"/>
  <c r="W42" i="4"/>
  <c r="X42" i="4"/>
  <c r="Y42" i="4"/>
  <c r="Z42" i="4"/>
  <c r="AA42" i="4"/>
  <c r="W53" i="4"/>
  <c r="X53" i="4"/>
  <c r="Y53" i="4"/>
  <c r="Z53" i="4"/>
  <c r="W54" i="4"/>
  <c r="X54" i="4"/>
  <c r="Y54" i="4"/>
  <c r="Z54" i="4"/>
  <c r="W55" i="4"/>
  <c r="X55" i="4"/>
  <c r="Y55" i="4"/>
  <c r="Z55" i="4"/>
  <c r="W56" i="4"/>
  <c r="X56" i="4"/>
  <c r="Y56" i="4"/>
  <c r="Z56" i="4"/>
  <c r="W57" i="4"/>
  <c r="X57" i="4"/>
  <c r="Y57" i="4"/>
  <c r="Z57" i="4"/>
  <c r="W58" i="4"/>
  <c r="X58" i="4"/>
  <c r="Y58" i="4"/>
  <c r="Z58" i="4"/>
  <c r="W59" i="4"/>
  <c r="X59" i="4"/>
  <c r="Y59" i="4"/>
  <c r="Z59" i="4"/>
  <c r="X60" i="4"/>
  <c r="Y60" i="4"/>
  <c r="Z60" i="4"/>
  <c r="L29" i="10"/>
  <c r="L5" i="10"/>
  <c r="M5" i="10" l="1"/>
  <c r="M29" i="10"/>
  <c r="R21" i="3"/>
  <c r="R20" i="3"/>
  <c r="R22" i="3" s="1"/>
  <c r="R19" i="3"/>
  <c r="R14" i="3"/>
  <c r="R13" i="3"/>
  <c r="R15" i="3" s="1"/>
  <c r="R12" i="3"/>
  <c r="H21" i="3"/>
  <c r="H20" i="3"/>
  <c r="H22" i="3" s="1"/>
  <c r="H19" i="3"/>
  <c r="N14" i="3" l="1"/>
  <c r="N13" i="3"/>
  <c r="M14" i="3"/>
  <c r="N20" i="3" s="1"/>
  <c r="M13" i="3"/>
  <c r="M21" i="3"/>
  <c r="D14" i="3"/>
  <c r="D21" i="3" s="1"/>
  <c r="C14" i="3"/>
  <c r="D20" i="3" s="1"/>
  <c r="D13" i="3"/>
  <c r="C13" i="3"/>
  <c r="E5" i="3"/>
  <c r="E6" i="3"/>
  <c r="E7" i="3"/>
  <c r="D8" i="3"/>
  <c r="C8" i="3"/>
  <c r="V5" i="2"/>
  <c r="S6" i="2"/>
  <c r="V6" i="2" s="1"/>
  <c r="S5" i="2"/>
  <c r="S4" i="2"/>
  <c r="V4" i="2" s="1"/>
  <c r="S3" i="2"/>
  <c r="V3" i="2" s="1"/>
  <c r="Q15" i="2"/>
  <c r="O15" i="2"/>
  <c r="M15" i="2"/>
  <c r="K15" i="2"/>
  <c r="I15" i="2"/>
  <c r="G15" i="2"/>
  <c r="E15" i="2"/>
  <c r="Q14" i="2"/>
  <c r="O14" i="2"/>
  <c r="M14" i="2"/>
  <c r="K14" i="2"/>
  <c r="I14" i="2"/>
  <c r="S14" i="2" s="1"/>
  <c r="T14" i="2" s="1"/>
  <c r="G14" i="2"/>
  <c r="E14" i="2"/>
  <c r="Q13" i="2"/>
  <c r="O13" i="2"/>
  <c r="M13" i="2"/>
  <c r="K13" i="2"/>
  <c r="I13" i="2"/>
  <c r="G13" i="2"/>
  <c r="S13" i="2" s="1"/>
  <c r="T13" i="2" s="1"/>
  <c r="E13" i="2"/>
  <c r="Q12" i="2"/>
  <c r="O12" i="2"/>
  <c r="M12" i="2"/>
  <c r="K12" i="2"/>
  <c r="I12" i="2"/>
  <c r="G12" i="2"/>
  <c r="E12" i="2"/>
  <c r="S12" i="2" s="1"/>
  <c r="T12" i="2" s="1"/>
  <c r="Q11" i="2"/>
  <c r="O11" i="2"/>
  <c r="M11" i="2"/>
  <c r="K11" i="2"/>
  <c r="I11" i="2"/>
  <c r="G11" i="2"/>
  <c r="E11" i="2"/>
  <c r="S11" i="2" s="1"/>
  <c r="V11" i="2" s="1"/>
  <c r="W11" i="2" s="1"/>
  <c r="Q10" i="2"/>
  <c r="O10" i="2"/>
  <c r="M10" i="2"/>
  <c r="K10" i="2"/>
  <c r="I10" i="2"/>
  <c r="G10" i="2"/>
  <c r="E10" i="2"/>
  <c r="Q9" i="2"/>
  <c r="O9" i="2"/>
  <c r="M9" i="2"/>
  <c r="K9" i="2"/>
  <c r="I9" i="2"/>
  <c r="G9" i="2"/>
  <c r="E9" i="2"/>
  <c r="Q8" i="2"/>
  <c r="O8" i="2"/>
  <c r="M8" i="2"/>
  <c r="K8" i="2"/>
  <c r="I8" i="2"/>
  <c r="G8" i="2"/>
  <c r="E8" i="2"/>
  <c r="Q7" i="2"/>
  <c r="O7" i="2"/>
  <c r="M7" i="2"/>
  <c r="K7" i="2"/>
  <c r="S7" i="2" s="1"/>
  <c r="T7" i="2" s="1"/>
  <c r="I7" i="2"/>
  <c r="G7" i="2"/>
  <c r="E7" i="2"/>
  <c r="P14" i="1"/>
  <c r="N14" i="1"/>
  <c r="L14" i="1"/>
  <c r="J14" i="1"/>
  <c r="H14" i="1"/>
  <c r="F14" i="1"/>
  <c r="D14" i="1"/>
  <c r="P13" i="1"/>
  <c r="N13" i="1"/>
  <c r="L13" i="1"/>
  <c r="J13" i="1"/>
  <c r="H13" i="1"/>
  <c r="F13" i="1"/>
  <c r="D13" i="1"/>
  <c r="P12" i="1"/>
  <c r="N12" i="1"/>
  <c r="L12" i="1"/>
  <c r="J12" i="1"/>
  <c r="H12" i="1"/>
  <c r="F12" i="1"/>
  <c r="D12" i="1"/>
  <c r="P11" i="1"/>
  <c r="P10" i="1"/>
  <c r="P9" i="1"/>
  <c r="P8" i="1"/>
  <c r="P7" i="1"/>
  <c r="P6" i="1"/>
  <c r="N11" i="1"/>
  <c r="N10" i="1"/>
  <c r="N9" i="1"/>
  <c r="N8" i="1"/>
  <c r="N7" i="1"/>
  <c r="N6" i="1"/>
  <c r="L11" i="1"/>
  <c r="L10" i="1"/>
  <c r="L9" i="1"/>
  <c r="L8" i="1"/>
  <c r="L7" i="1"/>
  <c r="L6" i="1"/>
  <c r="J11" i="1"/>
  <c r="J10" i="1"/>
  <c r="J9" i="1"/>
  <c r="J8" i="1"/>
  <c r="J7" i="1"/>
  <c r="J6" i="1"/>
  <c r="H11" i="1"/>
  <c r="H10" i="1"/>
  <c r="H9" i="1"/>
  <c r="H8" i="1"/>
  <c r="H7" i="1"/>
  <c r="H6" i="1"/>
  <c r="F11" i="1"/>
  <c r="F10" i="1"/>
  <c r="F9" i="1"/>
  <c r="F8" i="1"/>
  <c r="F7" i="1"/>
  <c r="F6" i="1"/>
  <c r="D11" i="1"/>
  <c r="D10" i="1"/>
  <c r="D9" i="1"/>
  <c r="D8" i="1"/>
  <c r="D7" i="1"/>
  <c r="D6" i="1"/>
  <c r="N15" i="3" l="1"/>
  <c r="H12" i="3"/>
  <c r="H14" i="3"/>
  <c r="H13" i="3"/>
  <c r="H15" i="3" s="1"/>
  <c r="N21" i="3"/>
  <c r="N22" i="3" s="1"/>
  <c r="O13" i="3"/>
  <c r="O21" i="3"/>
  <c r="M15" i="3"/>
  <c r="O15" i="3" s="1"/>
  <c r="M20" i="3"/>
  <c r="M22" i="3" s="1"/>
  <c r="O14" i="3"/>
  <c r="D15" i="3"/>
  <c r="D22" i="3"/>
  <c r="C21" i="3"/>
  <c r="E21" i="3" s="1"/>
  <c r="E13" i="3"/>
  <c r="C20" i="3"/>
  <c r="E20" i="3" s="1"/>
  <c r="E14" i="3"/>
  <c r="C15" i="3"/>
  <c r="E8" i="3"/>
  <c r="S10" i="2"/>
  <c r="V10" i="2" s="1"/>
  <c r="W10" i="2" s="1"/>
  <c r="V12" i="2"/>
  <c r="W12" i="2" s="1"/>
  <c r="S9" i="2"/>
  <c r="V13" i="2"/>
  <c r="W13" i="2" s="1"/>
  <c r="S8" i="2"/>
  <c r="V14" i="2"/>
  <c r="W14" i="2" s="1"/>
  <c r="S15" i="2"/>
  <c r="V7" i="2"/>
  <c r="W7" i="2" s="1"/>
  <c r="T11" i="2"/>
  <c r="T10" i="2"/>
  <c r="O20" i="3" l="1"/>
  <c r="O22" i="3" s="1"/>
  <c r="E15" i="3"/>
  <c r="E22" i="3"/>
  <c r="C22" i="3"/>
  <c r="T15" i="2"/>
  <c r="V15" i="2"/>
  <c r="W15" i="2" s="1"/>
  <c r="T9" i="2"/>
  <c r="V9" i="2"/>
  <c r="W9" i="2" s="1"/>
  <c r="T8" i="2"/>
  <c r="V8" i="2"/>
  <c r="W8" i="2" s="1"/>
</calcChain>
</file>

<file path=xl/sharedStrings.xml><?xml version="1.0" encoding="utf-8"?>
<sst xmlns="http://schemas.openxmlformats.org/spreadsheetml/2006/main" count="729" uniqueCount="146">
  <si>
    <t>八月</t>
  </si>
  <si>
    <t>九月</t>
  </si>
  <si>
    <t>十月</t>
  </si>
  <si>
    <t>十一月</t>
  </si>
  <si>
    <t>十二月</t>
  </si>
  <si>
    <t>模擬器</t>
  </si>
  <si>
    <t>暗網</t>
  </si>
  <si>
    <t>爬蟲工具</t>
  </si>
  <si>
    <t>虛擬機</t>
  </si>
  <si>
    <t>設備行為異常</t>
  </si>
  <si>
    <t>VPN</t>
  </si>
  <si>
    <t>識詐</t>
  </si>
  <si>
    <t>辨識為高風險</t>
  </si>
  <si>
    <t>涉及客戶編號</t>
  </si>
  <si>
    <t>涉及設備</t>
  </si>
  <si>
    <t>總客戶編號</t>
  </si>
  <si>
    <t>總設備</t>
  </si>
  <si>
    <t>阻詐</t>
  </si>
  <si>
    <r>
      <t>六月</t>
    </r>
    <r>
      <rPr>
        <sz val="12"/>
        <color rgb="FFFF0000"/>
        <rFont val="Aptos Narrow (Body)"/>
      </rPr>
      <t xml:space="preserve"> (6/10-16)</t>
    </r>
  </si>
  <si>
    <r>
      <t>七月</t>
    </r>
    <r>
      <rPr>
        <sz val="12"/>
        <color rgb="FFFF0000"/>
        <rFont val="Aptos Narrow (Body)"/>
      </rPr>
      <t xml:space="preserve"> (7/4-31)</t>
    </r>
  </si>
  <si>
    <t>總登入數量</t>
  </si>
  <si>
    <t>有設備資訊登入量</t>
    <phoneticPr fontId="6" type="noConversion"/>
  </si>
  <si>
    <t>七月</t>
    <phoneticPr fontId="6" type="noConversion"/>
  </si>
  <si>
    <t>六月</t>
    <phoneticPr fontId="6" type="noConversion"/>
  </si>
  <si>
    <t>113 年度</t>
    <phoneticPr fontId="6" type="noConversion"/>
  </si>
  <si>
    <t>八月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</si>
  <si>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</si>
  <si>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</si>
  <si>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</si>
  <si>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</si>
  <si>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6-12 月 總計</t>
    <phoneticPr fontId="6" type="noConversion"/>
  </si>
  <si>
    <t>6-12 月 平均</t>
    <phoneticPr fontId="6" type="noConversion"/>
  </si>
  <si>
    <t>Pre check</t>
    <phoneticPr fontId="6" type="noConversion"/>
  </si>
  <si>
    <t>Y</t>
  </si>
  <si>
    <t>Y</t>
    <phoneticPr fontId="6" type="noConversion"/>
  </si>
  <si>
    <t>N</t>
  </si>
  <si>
    <t>N</t>
    <phoneticPr fontId="6" type="noConversion"/>
  </si>
  <si>
    <t xml:space="preserve">Veri-id </t>
    <phoneticPr fontId="6" type="noConversion"/>
  </si>
  <si>
    <t>Reject</t>
    <phoneticPr fontId="6" type="noConversion"/>
  </si>
  <si>
    <t>Challenge</t>
    <phoneticPr fontId="6" type="noConversion"/>
  </si>
  <si>
    <t>Pass</t>
    <phoneticPr fontId="6" type="noConversion"/>
  </si>
  <si>
    <t xml:space="preserve"> </t>
    <phoneticPr fontId="6" type="noConversion"/>
  </si>
  <si>
    <t>合計</t>
    <phoneticPr fontId="6" type="noConversion"/>
  </si>
  <si>
    <t>混淆矩陣</t>
    <phoneticPr fontId="6" type="noConversion"/>
  </si>
  <si>
    <t>N=Challenge + Pass</t>
    <phoneticPr fontId="6" type="noConversion"/>
  </si>
  <si>
    <t xml:space="preserve">Y=Reject + Challenge  </t>
    <phoneticPr fontId="6" type="noConversion"/>
  </si>
  <si>
    <t>Accuracy</t>
  </si>
  <si>
    <t>Precision</t>
  </si>
  <si>
    <t>Recall</t>
  </si>
  <si>
    <t>F1 Score</t>
  </si>
  <si>
    <t>總計</t>
  </si>
  <si>
    <t>列標籤</t>
  </si>
  <si>
    <t>欄標籤</t>
  </si>
  <si>
    <t>加總 - QTY</t>
  </si>
  <si>
    <t>Veri-id 判斷為有問題 ( Challenge ) 的交易 , Momo 的判斷情況</t>
    <phoneticPr fontId="14" type="noConversion"/>
  </si>
  <si>
    <t>02-challenge</t>
  </si>
  <si>
    <t>Veri-id</t>
  </si>
  <si>
    <t>月份</t>
    <phoneticPr fontId="14" type="noConversion"/>
  </si>
  <si>
    <t>Veri-id 判斷為有問題(Reject)的交易 , Momo 的判斷情況 佔比變化</t>
    <phoneticPr fontId="14" type="noConversion"/>
  </si>
  <si>
    <t>Veri-id 判斷為有問題(Reject)的交易 , Momo 的判斷情況</t>
    <phoneticPr fontId="14" type="noConversion"/>
  </si>
  <si>
    <t>01-reject</t>
  </si>
  <si>
    <t>03-pass</t>
  </si>
  <si>
    <t>momo 判斷為有問題的交易 , Veri-id 的判斷情況 佔比變化</t>
    <phoneticPr fontId="14" type="noConversion"/>
  </si>
  <si>
    <t>momo 判斷為有問題的交易 , Veri-id 的判斷情況</t>
    <phoneticPr fontId="14" type="noConversion"/>
  </si>
  <si>
    <t>Momo</t>
  </si>
  <si>
    <t>(多重項目)</t>
  </si>
  <si>
    <t>Veri-id Reject + C</t>
    <phoneticPr fontId="14" type="noConversion"/>
  </si>
  <si>
    <t>Veri-id Reject</t>
    <phoneticPr fontId="14" type="noConversion"/>
  </si>
  <si>
    <t>momo 檢核機制</t>
    <phoneticPr fontId="14" type="noConversion"/>
  </si>
  <si>
    <t>N</t>
    <phoneticPr fontId="14" type="noConversion"/>
  </si>
  <si>
    <t>01-reject</t>
    <phoneticPr fontId="14" type="noConversion"/>
  </si>
  <si>
    <t>02-challenge</t>
    <phoneticPr fontId="14" type="noConversion"/>
  </si>
  <si>
    <t>03-pass</t>
    <phoneticPr fontId="14" type="noConversion"/>
  </si>
  <si>
    <t>Y</t>
    <phoneticPr fontId="14" type="noConversion"/>
  </si>
  <si>
    <t>QTY</t>
    <phoneticPr fontId="14" type="noConversion"/>
  </si>
  <si>
    <t>Momo</t>
    <phoneticPr fontId="14" type="noConversion"/>
  </si>
  <si>
    <t>Veri-id</t>
    <phoneticPr fontId="14" type="noConversion"/>
  </si>
  <si>
    <t>Reject</t>
  </si>
  <si>
    <t>Challenge</t>
  </si>
  <si>
    <t>nan</t>
  </si>
  <si>
    <t>Cloud Serer, 異常登入&lt;0</t>
  </si>
  <si>
    <t>偽冒設備&lt;-0.4</t>
  </si>
  <si>
    <t>偽冒設備&lt;-0.2, 異常登入&lt;0</t>
  </si>
  <si>
    <t>偽冒設備&lt;=-0.05, 異常登入&lt;0</t>
  </si>
  <si>
    <t>偽冒設備&lt;0.2 (暫改-0.4)</t>
  </si>
  <si>
    <t>Browser Emulator</t>
  </si>
  <si>
    <t>Pass</t>
  </si>
  <si>
    <t>Tor IP</t>
  </si>
  <si>
    <t>Browser Emulator, 偽冒設備&lt;=0.25, 異常行為</t>
  </si>
  <si>
    <t>Tor Browser, 異常登入</t>
  </si>
  <si>
    <t>Webdriver</t>
  </si>
  <si>
    <t>Browser Emulator, 異常登入</t>
  </si>
  <si>
    <t>Application Emulator</t>
  </si>
  <si>
    <t>Tor Browser</t>
  </si>
  <si>
    <t>未回應</t>
  </si>
  <si>
    <t>偽冒設備&lt;0.1, 異常登入&lt;0</t>
  </si>
  <si>
    <t>VPN, 異常登入&lt;0</t>
  </si>
  <si>
    <t>來源IP為白名單</t>
  </si>
  <si>
    <t>偽冒設備&gt;-0.1, 異常登入&gt;0, 帳號測試&gt;0</t>
  </si>
  <si>
    <t>帳號測試&lt;0, 異常登入&lt;0</t>
  </si>
  <si>
    <t>偽冒設備&gt;-0.4</t>
  </si>
  <si>
    <t>偽冒設備&gt;0.25, 異常登入&gt;0, 帳號測試&gt;0</t>
  </si>
  <si>
    <t>偽冒設備&gt;0.8</t>
  </si>
  <si>
    <t>偽冒設備&lt;=-0.05, 異常登入&lt;0, 帳號測試&lt;0</t>
  </si>
  <si>
    <t>Cloud Serer, 異常登入&lt;0, 帳號測試&lt;0</t>
  </si>
  <si>
    <t>Cloud Serer</t>
  </si>
  <si>
    <t>偽冒設備&lt;-0.2, 異常登入&lt;0, 帳號測試&lt;0</t>
  </si>
  <si>
    <t>異常登入&lt;0, 帳號測試&lt;0</t>
  </si>
  <si>
    <t>Browser Emulator, 異常行為</t>
  </si>
  <si>
    <t>Application Emulator, 偽冒設備&lt;=-0.05</t>
  </si>
  <si>
    <t>Browser Emulator, 偽冒設備&lt;=-0.05</t>
  </si>
  <si>
    <t>Browser Emulator, 偽冒設備&lt;=-0.05, 異常行為</t>
  </si>
  <si>
    <t>Tor Browser, 帳號測試</t>
  </si>
  <si>
    <t>Webdriver + VM</t>
  </si>
  <si>
    <t>Application Emulator, 偽冒設備&lt;=0.25, 異常行為</t>
  </si>
  <si>
    <t>偽冒設備&gt;-0.1</t>
  </si>
  <si>
    <t>偽冒設備&gt;0.25</t>
  </si>
  <si>
    <t>偽冒設備&gt;0.5, 異常登入&gt;=0, 帳號測試&gt;=0</t>
  </si>
  <si>
    <t>偽冒設備&lt;=-0.1, 異常登入&lt;0, 帳號測試&lt;0</t>
  </si>
  <si>
    <t>Cloud Server</t>
  </si>
  <si>
    <t>偽冒設備&lt;0.2 (暫改-0.01)</t>
  </si>
  <si>
    <t>Proxy</t>
  </si>
  <si>
    <t>偽冒設備&lt;0.2</t>
  </si>
  <si>
    <t>無痕模式</t>
  </si>
  <si>
    <t>異常登入&lt;0</t>
  </si>
  <si>
    <t>帳號測試&lt;0</t>
  </si>
  <si>
    <t>偽冒設備-0.1&lt;x&lt;0.2, 異常登入&lt;0</t>
  </si>
  <si>
    <t>偽冒設備&lt;=-0.05</t>
  </si>
  <si>
    <t>偽冒設備-0.1&lt;x&lt;0.25</t>
  </si>
  <si>
    <t>異常登入&lt;0, 非風險設備</t>
  </si>
  <si>
    <t>風險決策\規則群組</t>
  </si>
  <si>
    <t>ChallengeHiRisk</t>
  </si>
  <si>
    <t>決策碼</t>
  </si>
  <si>
    <t>決策碼</t>
    <phoneticPr fontId="6" type="noConversion"/>
  </si>
  <si>
    <t>筆數</t>
    <phoneticPr fontId="6" type="noConversion"/>
  </si>
  <si>
    <t>月份</t>
    <phoneticPr fontId="6" type="noConversion"/>
  </si>
  <si>
    <t>加總 - 筆數</t>
  </si>
  <si>
    <t>類別</t>
    <phoneticPr fontId="6" type="noConversion"/>
  </si>
  <si>
    <t>設備資訊</t>
    <phoneticPr fontId="6" type="noConversion"/>
  </si>
  <si>
    <t>設備資訊+模型</t>
    <phoneticPr fontId="6" type="noConversion"/>
  </si>
  <si>
    <t>預測比較</t>
    <phoneticPr fontId="6" type="noConversion"/>
  </si>
  <si>
    <t>momo 判斷為有問題的交易 , Veri-id 的判斷情況</t>
  </si>
  <si>
    <t>每月決策趨勢變化</t>
    <phoneticPr fontId="6" type="noConversion"/>
  </si>
  <si>
    <t>Veri-id 判斷為有問題(Reject)的交易 , 原因分析</t>
    <phoneticPr fontId="14" type="noConversion"/>
  </si>
  <si>
    <t>規則群組名稱</t>
    <phoneticPr fontId="6" type="noConversion"/>
  </si>
  <si>
    <t>Veri-id 判斷為有問題(Reject &amp; challenge )的交易 , 原因分析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</si>
</sst>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_(* #,##0_);_(* \(#,##0\);_(* &quot;-&quot;??_);_(@_)"/>
    <numFmt numFmtId="177" formatCode="#,##0_ "/>
  </numFmts>
  <fonts count="22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Aptos Narrow (Body)"/>
    </font>
    <font>
      <sz val="12"/>
      <color theme="5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黑體-簡 中黑"/>
      <charset val="134"/>
    </font>
    <font>
      <sz val="12"/>
      <color theme="5"/>
      <name val="黑體-簡 中黑"/>
      <charset val="134"/>
    </font>
    <font>
      <sz val="12"/>
      <color theme="0"/>
      <name val="黑體-簡 中黑"/>
      <family val="3"/>
      <charset val="136"/>
    </font>
    <font>
      <sz val="12"/>
      <color theme="0"/>
      <name val="黑體-簡 中黑"/>
      <charset val="134"/>
    </font>
    <font>
      <b/>
      <sz val="12"/>
      <color theme="1"/>
      <name val="新細明體"/>
      <family val="2"/>
      <charset val="136"/>
      <scheme val="minor"/>
    </font>
    <font>
      <b/>
      <sz val="10"/>
      <color rgb="FF343741"/>
      <name val="Segoe UI"/>
      <family val="2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rgb="FF343741"/>
      <name val="微軟正黑體"/>
      <family val="2"/>
      <charset val="136"/>
    </font>
    <font>
      <b/>
      <sz val="12"/>
      <color rgb="FF343741"/>
      <name val="微軟正黑體"/>
      <family val="2"/>
      <charset val="136"/>
    </font>
    <font>
      <b/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3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0E6F5"/>
        <bgColor rgb="FFC0E6F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10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76" fontId="8" fillId="0" borderId="1" xfId="1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76" fontId="8" fillId="0" borderId="2" xfId="1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vertical="center"/>
    </xf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1" applyNumberFormat="1" applyFont="1" applyBorder="1" applyAlignment="1"/>
    <xf numFmtId="176" fontId="0" fillId="0" borderId="1" xfId="0" applyNumberFormat="1" applyBorder="1"/>
    <xf numFmtId="0" fontId="0" fillId="0" borderId="0" xfId="0" applyAlignment="1">
      <alignment horizontal="left"/>
    </xf>
    <xf numFmtId="9" fontId="0" fillId="0" borderId="0" xfId="2" applyFont="1" applyAlignment="1"/>
    <xf numFmtId="0" fontId="15" fillId="0" borderId="0" xfId="0" applyFont="1" applyAlignment="1">
      <alignment vertical="center"/>
    </xf>
    <xf numFmtId="9" fontId="15" fillId="0" borderId="0" xfId="2" applyFont="1" applyFill="1" applyAlignment="1">
      <alignment vertical="center"/>
    </xf>
    <xf numFmtId="0" fontId="3" fillId="0" borderId="0" xfId="3">
      <alignment vertical="center"/>
    </xf>
    <xf numFmtId="177" fontId="3" fillId="0" borderId="0" xfId="3" applyNumberFormat="1">
      <alignment vertical="center"/>
    </xf>
    <xf numFmtId="0" fontId="3" fillId="0" borderId="0" xfId="3" applyAlignment="1">
      <alignment horizontal="left" vertical="center"/>
    </xf>
    <xf numFmtId="0" fontId="3" fillId="0" borderId="0" xfId="3" pivotButton="1">
      <alignment vertical="center"/>
    </xf>
    <xf numFmtId="177" fontId="12" fillId="4" borderId="3" xfId="3" applyNumberFormat="1" applyFont="1" applyFill="1" applyBorder="1">
      <alignment vertical="center"/>
    </xf>
    <xf numFmtId="176" fontId="0" fillId="0" borderId="0" xfId="4" applyNumberFormat="1" applyFont="1">
      <alignment vertical="center"/>
    </xf>
    <xf numFmtId="9" fontId="0" fillId="0" borderId="0" xfId="5" applyFont="1">
      <alignment vertical="center"/>
    </xf>
    <xf numFmtId="0" fontId="12" fillId="4" borderId="3" xfId="3" applyFont="1" applyFill="1" applyBorder="1" applyAlignment="1">
      <alignment horizontal="right" vertical="center"/>
    </xf>
    <xf numFmtId="0" fontId="3" fillId="0" borderId="0" xfId="3" applyAlignment="1">
      <alignment horizontal="right" vertical="center"/>
    </xf>
    <xf numFmtId="0" fontId="12" fillId="4" borderId="4" xfId="3" applyFont="1" applyFill="1" applyBorder="1">
      <alignment vertical="center"/>
    </xf>
    <xf numFmtId="0" fontId="12" fillId="4" borderId="4" xfId="3" applyFont="1" applyFill="1" applyBorder="1" applyAlignment="1">
      <alignment horizontal="right" vertical="center"/>
    </xf>
    <xf numFmtId="0" fontId="3" fillId="0" borderId="0" xfId="3" applyAlignment="1">
      <alignment horizontal="center" vertical="center"/>
    </xf>
    <xf numFmtId="176" fontId="13" fillId="0" borderId="0" xfId="4" applyNumberFormat="1" applyFont="1" applyAlignment="1">
      <alignment horizontal="right" vertical="center"/>
    </xf>
    <xf numFmtId="0" fontId="16" fillId="0" borderId="0" xfId="3" applyFont="1" applyAlignment="1">
      <alignment horizontal="center"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176" fontId="13" fillId="0" borderId="0" xfId="4" applyNumberFormat="1" applyFont="1">
      <alignment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1" applyNumberFormat="1" applyFont="1" applyAlignment="1">
      <alignment horizontal="center" vertical="center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176" fontId="1" fillId="0" borderId="0" xfId="1" applyNumberFormat="1" applyFont="1">
      <alignment vertical="center"/>
    </xf>
    <xf numFmtId="0" fontId="0" fillId="0" borderId="0" xfId="0" pivotButton="1"/>
    <xf numFmtId="0" fontId="19" fillId="4" borderId="4" xfId="0" applyFont="1" applyFill="1" applyBorder="1"/>
    <xf numFmtId="176" fontId="0" fillId="0" borderId="0" xfId="1" applyNumberFormat="1" applyFont="1" applyAlignment="1">
      <alignment vertical="center"/>
    </xf>
    <xf numFmtId="177" fontId="0" fillId="0" borderId="0" xfId="0" applyNumberFormat="1"/>
    <xf numFmtId="176" fontId="0" fillId="0" borderId="0" xfId="1" applyNumberFormat="1" applyFont="1" applyAlignment="1"/>
    <xf numFmtId="0" fontId="0" fillId="5" borderId="0" xfId="0" applyFont="1" applyFill="1"/>
    <xf numFmtId="0" fontId="20" fillId="5" borderId="0" xfId="0" applyFont="1" applyFill="1"/>
    <xf numFmtId="0" fontId="12" fillId="4" borderId="4" xfId="3" applyNumberFormat="1" applyFont="1" applyFill="1" applyBorder="1" applyAlignment="1">
      <alignment vertical="center"/>
    </xf>
    <xf numFmtId="0" fontId="12" fillId="4" borderId="4" xfId="3" applyNumberFormat="1" applyFont="1" applyFill="1" applyBorder="1" applyAlignment="1">
      <alignment horizontal="center" vertical="center"/>
    </xf>
    <xf numFmtId="0" fontId="12" fillId="4" borderId="3" xfId="3" applyNumberFormat="1" applyFont="1" applyFill="1" applyBorder="1" applyAlignment="1">
      <alignment horizontal="left" vertical="center"/>
    </xf>
    <xf numFmtId="177" fontId="12" fillId="4" borderId="3" xfId="3" applyNumberFormat="1" applyFont="1" applyFill="1" applyBorder="1" applyAlignment="1">
      <alignment vertical="center"/>
    </xf>
    <xf numFmtId="0" fontId="21" fillId="6" borderId="5" xfId="0" applyFont="1" applyFill="1" applyBorder="1"/>
    <xf numFmtId="0" fontId="21" fillId="0" borderId="5" xfId="0" applyFont="1" applyBorder="1" applyAlignment="1">
      <alignment horizontal="left"/>
    </xf>
    <xf numFmtId="177" fontId="21" fillId="0" borderId="5" xfId="0" applyNumberFormat="1" applyFont="1" applyBorder="1"/>
    <xf numFmtId="0" fontId="21" fillId="6" borderId="6" xfId="0" applyFont="1" applyFill="1" applyBorder="1" applyAlignment="1">
      <alignment horizontal="left"/>
    </xf>
    <xf numFmtId="177" fontId="21" fillId="6" borderId="6" xfId="0" applyNumberFormat="1" applyFont="1" applyFill="1" applyBorder="1"/>
    <xf numFmtId="0" fontId="1" fillId="0" borderId="0" xfId="3" applyFont="1">
      <alignment vertical="center"/>
    </xf>
    <xf numFmtId="0" fontId="19" fillId="4" borderId="3" xfId="0" applyFont="1" applyFill="1" applyBorder="1" applyAlignment="1">
      <alignment horizontal="left"/>
    </xf>
    <xf numFmtId="177" fontId="19" fillId="4" borderId="3" xfId="0" applyNumberFormat="1" applyFont="1" applyFill="1" applyBorder="1"/>
  </cellXfs>
  <cellStyles count="7">
    <cellStyle name="一般" xfId="0" builtinId="0"/>
    <cellStyle name="一般 2" xfId="3" xr:uid="{2BEE2CA5-C9F3-F540-AF8F-4953212C2AEC}"/>
    <cellStyle name="一般 3" xfId="6" xr:uid="{7E9E5FC0-3B04-2841-A28A-17E4F8DD91B8}"/>
    <cellStyle name="千分位" xfId="1" builtinId="3"/>
    <cellStyle name="千分位 2" xfId="4" xr:uid="{B375AFC3-530F-814A-A89D-8DF5EC1E4DB9}"/>
    <cellStyle name="百分比" xfId="2" builtinId="5"/>
    <cellStyle name="百分比 2" xfId="5" xr:uid="{9897CE5A-F95E-554A-B89C-FBC4CDD41724}"/>
  </cellStyles>
  <dxfs count="2"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6.8456301878743714E-2"/>
          <c:y val="1.4685881510800455E-2"/>
          <c:w val="0.91348500737633531"/>
          <c:h val="0.77462987915280646"/>
        </c:manualLayout>
      </c:layout>
      <c:lineChart>
        <c:grouping val="standard"/>
        <c:varyColors val="0"/>
        <c:ser>
          <c:idx val="0"/>
          <c:order val="0"/>
          <c:tx>
            <c:strRef>
              <c:f>'2024-06~12 分析表'!$M$5</c:f>
              <c:strCache>
                <c:ptCount val="1"/>
                <c:pt idx="0">
                  <c:v>momo 檢核機制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'2024-06~12 分析表'!$N$5:$T$5</c:f>
              <c:numCache>
                <c:formatCode>#,##0_ </c:formatCode>
                <c:ptCount val="7"/>
                <c:pt idx="0">
                  <c:v>29923</c:v>
                </c:pt>
                <c:pt idx="1">
                  <c:v>71238</c:v>
                </c:pt>
                <c:pt idx="2">
                  <c:v>89135</c:v>
                </c:pt>
                <c:pt idx="3">
                  <c:v>82500</c:v>
                </c:pt>
                <c:pt idx="4">
                  <c:v>84570</c:v>
                </c:pt>
                <c:pt idx="5">
                  <c:v>136993</c:v>
                </c:pt>
                <c:pt idx="6">
                  <c:v>231602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5-8742-9E6D-329DE66B3D0B}"/>
            </c:ext>
          </c:extLst>
        </c:ser>
        <c:ser>
          <c:idx val="1"/>
          <c:order val="1"/>
          <c:tx>
            <c:strRef>
              <c:f>'2024-06~12 分析表'!$M$6</c:f>
              <c:strCache>
                <c:ptCount val="1"/>
                <c:pt idx="0">
                  <c:v>Veri-id Reject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'2024-06~12 分析表'!$N$6:$T$6</c:f>
              <c:numCache>
                <c:formatCode>#,##0_ </c:formatCode>
                <c:ptCount val="7"/>
                <c:pt idx="0">
                  <c:v>22536</c:v>
                </c:pt>
                <c:pt idx="1">
                  <c:v>59275</c:v>
                </c:pt>
                <c:pt idx="2">
                  <c:v>79360</c:v>
                </c:pt>
                <c:pt idx="3">
                  <c:v>72147</c:v>
                </c:pt>
                <c:pt idx="4">
                  <c:v>72792</c:v>
                </c:pt>
                <c:pt idx="5">
                  <c:v>111735</c:v>
                </c:pt>
                <c:pt idx="6">
                  <c:v>61655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5-8742-9E6D-329DE66B3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45119"/>
        <c:axId val="1319446831"/>
      </c:lineChart>
      <c:catAx>
        <c:axId val="1319445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19446831"/>
        <c:crosses val="autoZero"/>
        <c:auto val="1"/>
        <c:lblAlgn val="ctr"/>
        <c:lblOffset val="100"/>
        <c:noMultiLvlLbl val="0"/>
      </c:catAx>
      <c:valAx>
        <c:axId val="13194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1944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分析表!樞紐分析表14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分析表'!$C$74:$C$75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分析表'!$B$76:$B$83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分析表'!$C$76:$C$83</c:f>
              <c:numCache>
                <c:formatCode>#,##0_ </c:formatCode>
                <c:ptCount val="7"/>
                <c:pt idx="0">
                  <c:v>1988</c:v>
                </c:pt>
                <c:pt idx="1">
                  <c:v>12970</c:v>
                </c:pt>
                <c:pt idx="2">
                  <c:v>18272</c:v>
                </c:pt>
                <c:pt idx="3">
                  <c:v>33164</c:v>
                </c:pt>
                <c:pt idx="4">
                  <c:v>375</c:v>
                </c:pt>
                <c:pt idx="5">
                  <c:v>1010</c:v>
                </c:pt>
                <c:pt idx="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8-3749-A62D-BE1B40E1A17E}"/>
            </c:ext>
          </c:extLst>
        </c:ser>
        <c:ser>
          <c:idx val="1"/>
          <c:order val="1"/>
          <c:tx>
            <c:strRef>
              <c:f>'2024-06~12 分析表'!$D$74:$D$75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分析表'!$B$76:$B$83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分析表'!$D$76:$D$83</c:f>
              <c:numCache>
                <c:formatCode>#,##0_ </c:formatCode>
                <c:ptCount val="7"/>
                <c:pt idx="0">
                  <c:v>138881</c:v>
                </c:pt>
                <c:pt idx="1">
                  <c:v>811817</c:v>
                </c:pt>
                <c:pt idx="2">
                  <c:v>686923</c:v>
                </c:pt>
                <c:pt idx="3">
                  <c:v>997513</c:v>
                </c:pt>
                <c:pt idx="4">
                  <c:v>4978</c:v>
                </c:pt>
                <c:pt idx="5">
                  <c:v>6716</c:v>
                </c:pt>
                <c:pt idx="6">
                  <c:v>20405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8-3749-A62D-BE1B40E1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378815"/>
        <c:axId val="1549749391"/>
      </c:lineChart>
      <c:catAx>
        <c:axId val="154937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9749391"/>
        <c:crosses val="autoZero"/>
        <c:auto val="1"/>
        <c:lblAlgn val="ctr"/>
        <c:lblOffset val="100"/>
        <c:noMultiLvlLbl val="0"/>
      </c:catAx>
      <c:valAx>
        <c:axId val="154974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937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報表需求!$I$51</c:f>
              <c:strCache>
                <c:ptCount val="1"/>
                <c:pt idx="0">
                  <c:v>Reject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報表需求!$J$51:$P$51</c:f>
              <c:numCache>
                <c:formatCode>#,##0_ </c:formatCode>
                <c:ptCount val="7"/>
                <c:pt idx="0">
                  <c:v>22536</c:v>
                </c:pt>
                <c:pt idx="1">
                  <c:v>61178</c:v>
                </c:pt>
                <c:pt idx="2">
                  <c:v>78549</c:v>
                </c:pt>
                <c:pt idx="3">
                  <c:v>74521</c:v>
                </c:pt>
                <c:pt idx="4">
                  <c:v>73378</c:v>
                </c:pt>
                <c:pt idx="5">
                  <c:v>121942</c:v>
                </c:pt>
                <c:pt idx="6">
                  <c:v>49827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9-4447-9B72-1C0279B020D3}"/>
            </c:ext>
          </c:extLst>
        </c:ser>
        <c:ser>
          <c:idx val="1"/>
          <c:order val="1"/>
          <c:tx>
            <c:strRef>
              <c:f>報表需求!$I$52</c:f>
              <c:strCache>
                <c:ptCount val="1"/>
                <c:pt idx="0">
                  <c:v>ChallengeHiRisk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報表需求!$J$52:$P$52</c:f>
              <c:numCache>
                <c:formatCode>#,##0_ </c:formatCode>
                <c:ptCount val="7"/>
                <c:pt idx="2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9-4447-9B72-1C0279B020D3}"/>
            </c:ext>
          </c:extLst>
        </c:ser>
        <c:ser>
          <c:idx val="2"/>
          <c:order val="2"/>
          <c:tx>
            <c:strRef>
              <c:f>報表需求!$I$53</c:f>
              <c:strCache>
                <c:ptCount val="1"/>
                <c:pt idx="0">
                  <c:v>Challenge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報表需求!$J$53:$P$53</c:f>
              <c:numCache>
                <c:formatCode>#,##0_ </c:formatCode>
                <c:ptCount val="7"/>
                <c:pt idx="0">
                  <c:v>140867</c:v>
                </c:pt>
                <c:pt idx="1">
                  <c:v>834856</c:v>
                </c:pt>
                <c:pt idx="2">
                  <c:v>710456</c:v>
                </c:pt>
                <c:pt idx="3">
                  <c:v>1017611</c:v>
                </c:pt>
                <c:pt idx="4">
                  <c:v>5215</c:v>
                </c:pt>
                <c:pt idx="5">
                  <c:v>7722</c:v>
                </c:pt>
                <c:pt idx="6">
                  <c:v>22086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9-4447-9B72-1C0279B020D3}"/>
            </c:ext>
          </c:extLst>
        </c:ser>
        <c:ser>
          <c:idx val="3"/>
          <c:order val="3"/>
          <c:tx>
            <c:strRef>
              <c:f>報表需求!$I$54</c:f>
              <c:strCache>
                <c:ptCount val="1"/>
                <c:pt idx="0">
                  <c:v>Pass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報表需求!$J$54:$P$54</c:f>
              <c:numCache>
                <c:formatCode>#,##0_ </c:formatCode>
                <c:ptCount val="7"/>
                <c:pt idx="0">
                  <c:v>1271199</c:v>
                </c:pt>
                <c:pt idx="1">
                  <c:v>3621632</c:v>
                </c:pt>
                <c:pt idx="2">
                  <c:v>4874718</c:v>
                </c:pt>
                <c:pt idx="3">
                  <c:v>4443637</c:v>
                </c:pt>
                <c:pt idx="4">
                  <c:v>6150773</c:v>
                </c:pt>
                <c:pt idx="5">
                  <c:v>8140769</c:v>
                </c:pt>
                <c:pt idx="6">
                  <c:v>6553893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F9-4447-9B72-1C0279B020D3}"/>
            </c:ext>
          </c:extLst>
        </c:ser>
        <c:ser>
          <c:idx val="4"/>
          <c:order val="4"/>
          <c:tx>
            <c:strRef>
              <c:f>報表需求!$I$55</c:f>
              <c:strCache>
                <c:ptCount val="1"/>
                <c:pt idx="0">
                  <c:v>未回應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報表需求!$J$55:$P$55</c:f>
              <c:numCache>
                <c:formatCode>#,##0_ </c:formatCode>
                <c:ptCount val="7"/>
                <c:pt idx="0">
                  <c:v>9738366</c:v>
                </c:pt>
                <c:pt idx="1">
                  <c:v>28</c:v>
                </c:pt>
                <c:pt idx="2">
                  <c:v>44</c:v>
                </c:pt>
                <c:pt idx="4">
                  <c:v>6197</c:v>
                </c:pt>
                <c:pt idx="5">
                  <c:v>184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F9-4447-9B72-1C0279B020D3}"/>
            </c:ext>
          </c:extLst>
        </c:ser>
        <c:ser>
          <c:idx val="5"/>
          <c:order val="5"/>
          <c:tx>
            <c:strRef>
              <c:f>報表需求!$I$56</c:f>
              <c:strCache>
                <c:ptCount val="1"/>
                <c:pt idx="0">
                  <c:v>總計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報表需求!$J$50:$P$50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報表需求!$J$56:$P$56</c:f>
              <c:numCache>
                <c:formatCode>#,##0_ </c:formatCode>
                <c:ptCount val="7"/>
                <c:pt idx="0">
                  <c:v>11172968</c:v>
                </c:pt>
                <c:pt idx="1">
                  <c:v>4517694</c:v>
                </c:pt>
                <c:pt idx="2">
                  <c:v>5664004</c:v>
                </c:pt>
                <c:pt idx="3">
                  <c:v>5535769</c:v>
                </c:pt>
                <c:pt idx="4">
                  <c:v>6235563</c:v>
                </c:pt>
                <c:pt idx="5">
                  <c:v>8270617</c:v>
                </c:pt>
                <c:pt idx="6">
                  <c:v>6625899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F9-4447-9B72-1C0279B0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037440"/>
        <c:axId val="257596400"/>
      </c:lineChart>
      <c:catAx>
        <c:axId val="2570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7596400"/>
        <c:crosses val="autoZero"/>
        <c:auto val="1"/>
        <c:lblAlgn val="ctr"/>
        <c:lblOffset val="100"/>
        <c:noMultiLvlLbl val="0"/>
      </c:catAx>
      <c:valAx>
        <c:axId val="25759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703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報表需求!$I$65</c:f>
              <c:strCache>
                <c:ptCount val="1"/>
                <c:pt idx="0">
                  <c:v>Application Emulator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報表需求!$J$65:$N$65</c:f>
              <c:numCache>
                <c:formatCode>#,##0_ </c:formatCode>
                <c:ptCount val="5"/>
                <c:pt idx="0">
                  <c:v>1291</c:v>
                </c:pt>
                <c:pt idx="1">
                  <c:v>4372</c:v>
                </c:pt>
                <c:pt idx="2">
                  <c:v>4204</c:v>
                </c:pt>
                <c:pt idx="3">
                  <c:v>3961</c:v>
                </c:pt>
                <c:pt idx="4">
                  <c:v>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F-424C-88A7-9592ED55B817}"/>
            </c:ext>
          </c:extLst>
        </c:ser>
        <c:ser>
          <c:idx val="1"/>
          <c:order val="1"/>
          <c:tx>
            <c:strRef>
              <c:f>報表需求!$I$66</c:f>
              <c:strCache>
                <c:ptCount val="1"/>
                <c:pt idx="0">
                  <c:v>Application Emulator, 偽冒設備&lt;=-0.05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報表需求!$J$66:$N$66</c:f>
              <c:numCache>
                <c:formatCode>#,##0_ </c:formatCode>
                <c:ptCount val="5"/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F-424C-88A7-9592ED55B817}"/>
            </c:ext>
          </c:extLst>
        </c:ser>
        <c:ser>
          <c:idx val="2"/>
          <c:order val="2"/>
          <c:tx>
            <c:strRef>
              <c:f>報表需求!$I$67</c:f>
              <c:strCache>
                <c:ptCount val="1"/>
                <c:pt idx="0">
                  <c:v>Application Emulator, 偽冒設備&lt;=0.25, 異常行為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報表需求!$J$67:$N$67</c:f>
              <c:numCache>
                <c:formatCode>#,##0_ </c:formatCode>
                <c:ptCount val="5"/>
                <c:pt idx="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F-424C-88A7-9592ED55B817}"/>
            </c:ext>
          </c:extLst>
        </c:ser>
        <c:ser>
          <c:idx val="3"/>
          <c:order val="3"/>
          <c:tx>
            <c:strRef>
              <c:f>報表需求!$I$68</c:f>
              <c:strCache>
                <c:ptCount val="1"/>
                <c:pt idx="0">
                  <c:v>Browser Emulator, 偽冒設備&lt;=-0.05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報表需求!$J$68:$N$68</c:f>
              <c:numCache>
                <c:formatCode>#,##0_ </c:formatCode>
                <c:ptCount val="5"/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F-424C-88A7-9592ED55B817}"/>
            </c:ext>
          </c:extLst>
        </c:ser>
        <c:ser>
          <c:idx val="4"/>
          <c:order val="4"/>
          <c:tx>
            <c:strRef>
              <c:f>報表需求!$I$69</c:f>
              <c:strCache>
                <c:ptCount val="1"/>
                <c:pt idx="0">
                  <c:v>Browser Emulator, 偽冒設備&lt;=-0.05, 異常行為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報表需求!$J$69:$N$69</c:f>
              <c:numCache>
                <c:formatCode>#,##0_ </c:formatCode>
                <c:ptCount val="5"/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F-424C-88A7-9592ED55B817}"/>
            </c:ext>
          </c:extLst>
        </c:ser>
        <c:ser>
          <c:idx val="5"/>
          <c:order val="5"/>
          <c:tx>
            <c:strRef>
              <c:f>報表需求!$I$70</c:f>
              <c:strCache>
                <c:ptCount val="1"/>
                <c:pt idx="0">
                  <c:v>Browser Emulator, 偽冒設備&lt;=0.25, 異常行為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報表需求!$J$70:$N$70</c:f>
              <c:numCache>
                <c:formatCode>#,##0_ </c:formatCode>
                <c:ptCount val="5"/>
                <c:pt idx="3">
                  <c:v>134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CF-424C-88A7-9592ED55B817}"/>
            </c:ext>
          </c:extLst>
        </c:ser>
        <c:ser>
          <c:idx val="6"/>
          <c:order val="6"/>
          <c:tx>
            <c:strRef>
              <c:f>報表需求!$I$71</c:f>
              <c:strCache>
                <c:ptCount val="1"/>
                <c:pt idx="0">
                  <c:v>總計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報表需求!$J$64:$N$64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報表需求!$J$71:$N$71</c:f>
              <c:numCache>
                <c:formatCode>#,##0_ </c:formatCode>
                <c:ptCount val="5"/>
                <c:pt idx="0">
                  <c:v>1291</c:v>
                </c:pt>
                <c:pt idx="1">
                  <c:v>4372</c:v>
                </c:pt>
                <c:pt idx="2">
                  <c:v>4204</c:v>
                </c:pt>
                <c:pt idx="3">
                  <c:v>4152</c:v>
                </c:pt>
                <c:pt idx="4">
                  <c:v>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CF-424C-88A7-9592ED55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43520"/>
        <c:axId val="252253344"/>
      </c:lineChart>
      <c:catAx>
        <c:axId val="3779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2253344"/>
        <c:crosses val="autoZero"/>
        <c:auto val="1"/>
        <c:lblAlgn val="ctr"/>
        <c:lblOffset val="100"/>
        <c:noMultiLvlLbl val="0"/>
      </c:catAx>
      <c:valAx>
        <c:axId val="25225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7794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報表需求!$I$88</c:f>
              <c:strCache>
                <c:ptCount val="1"/>
                <c:pt idx="0">
                  <c:v>Application Emulator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報表需求!$J$88:$N$88</c:f>
              <c:numCache>
                <c:formatCode>#,##0_ </c:formatCode>
                <c:ptCount val="5"/>
                <c:pt idx="0">
                  <c:v>1291</c:v>
                </c:pt>
                <c:pt idx="1">
                  <c:v>4372</c:v>
                </c:pt>
                <c:pt idx="2">
                  <c:v>4204</c:v>
                </c:pt>
                <c:pt idx="3">
                  <c:v>3961</c:v>
                </c:pt>
                <c:pt idx="4">
                  <c:v>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A-204B-BC2C-D142B40C1875}"/>
            </c:ext>
          </c:extLst>
        </c:ser>
        <c:ser>
          <c:idx val="1"/>
          <c:order val="1"/>
          <c:tx>
            <c:strRef>
              <c:f>報表需求!$I$89</c:f>
              <c:strCache>
                <c:ptCount val="1"/>
                <c:pt idx="0">
                  <c:v>Application Emulator, 偽冒設備&lt;=-0.05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報表需求!$J$89:$N$89</c:f>
              <c:numCache>
                <c:formatCode>#,##0_ </c:formatCode>
                <c:ptCount val="5"/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A-204B-BC2C-D142B40C1875}"/>
            </c:ext>
          </c:extLst>
        </c:ser>
        <c:ser>
          <c:idx val="2"/>
          <c:order val="2"/>
          <c:tx>
            <c:strRef>
              <c:f>報表需求!$I$90</c:f>
              <c:strCache>
                <c:ptCount val="1"/>
                <c:pt idx="0">
                  <c:v>Application Emulator, 偽冒設備&lt;=0.25, 異常行為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報表需求!$J$90:$N$90</c:f>
              <c:numCache>
                <c:formatCode>#,##0_ </c:formatCode>
                <c:ptCount val="5"/>
                <c:pt idx="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A-204B-BC2C-D142B40C1875}"/>
            </c:ext>
          </c:extLst>
        </c:ser>
        <c:ser>
          <c:idx val="3"/>
          <c:order val="3"/>
          <c:tx>
            <c:strRef>
              <c:f>報表需求!$I$91</c:f>
              <c:strCache>
                <c:ptCount val="1"/>
                <c:pt idx="0">
                  <c:v>Browser Emulator, 偽冒設備&lt;=-0.05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報表需求!$J$91:$N$91</c:f>
              <c:numCache>
                <c:formatCode>#,##0_ </c:formatCode>
                <c:ptCount val="5"/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EA-204B-BC2C-D142B40C1875}"/>
            </c:ext>
          </c:extLst>
        </c:ser>
        <c:ser>
          <c:idx val="4"/>
          <c:order val="4"/>
          <c:tx>
            <c:strRef>
              <c:f>報表需求!$I$92</c:f>
              <c:strCache>
                <c:ptCount val="1"/>
                <c:pt idx="0">
                  <c:v>Browser Emulator, 偽冒設備&lt;=-0.05, 異常行為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報表需求!$J$92:$N$92</c:f>
              <c:numCache>
                <c:formatCode>#,##0_ </c:formatCode>
                <c:ptCount val="5"/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EA-204B-BC2C-D142B40C1875}"/>
            </c:ext>
          </c:extLst>
        </c:ser>
        <c:ser>
          <c:idx val="5"/>
          <c:order val="5"/>
          <c:tx>
            <c:strRef>
              <c:f>報表需求!$I$93</c:f>
              <c:strCache>
                <c:ptCount val="1"/>
                <c:pt idx="0">
                  <c:v>Browser Emulator, 偽冒設備&lt;=0.25, 異常行為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報表需求!$J$93:$N$93</c:f>
              <c:numCache>
                <c:formatCode>#,##0_ </c:formatCode>
                <c:ptCount val="5"/>
                <c:pt idx="3">
                  <c:v>134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A-204B-BC2C-D142B40C1875}"/>
            </c:ext>
          </c:extLst>
        </c:ser>
        <c:ser>
          <c:idx val="6"/>
          <c:order val="6"/>
          <c:tx>
            <c:strRef>
              <c:f>報表需求!$I$94</c:f>
              <c:strCache>
                <c:ptCount val="1"/>
                <c:pt idx="0">
                  <c:v>Browser Emulator, 異常登入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報表需求!$J$94:$N$94</c:f>
              <c:numCache>
                <c:formatCode>#,##0_ </c:formatCode>
                <c:ptCount val="5"/>
                <c:pt idx="4">
                  <c:v>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EA-204B-BC2C-D142B40C1875}"/>
            </c:ext>
          </c:extLst>
        </c:ser>
        <c:ser>
          <c:idx val="7"/>
          <c:order val="7"/>
          <c:tx>
            <c:strRef>
              <c:f>報表需求!$I$95</c:f>
              <c:strCache>
                <c:ptCount val="1"/>
                <c:pt idx="0">
                  <c:v>Cloud Serer, 異常登入&lt;0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報表需求!$J$95:$N$95</c:f>
              <c:numCache>
                <c:formatCode>#,##0_ </c:formatCode>
                <c:ptCount val="5"/>
                <c:pt idx="3">
                  <c:v>13</c:v>
                </c:pt>
                <c:pt idx="4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EA-204B-BC2C-D142B40C1875}"/>
            </c:ext>
          </c:extLst>
        </c:ser>
        <c:ser>
          <c:idx val="8"/>
          <c:order val="8"/>
          <c:tx>
            <c:strRef>
              <c:f>報表需求!$I$96</c:f>
              <c:strCache>
                <c:ptCount val="1"/>
                <c:pt idx="0">
                  <c:v>Cloud Serer, 異常登入&lt;0, 帳號測試&lt;0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報表需求!$J$96:$N$96</c:f>
              <c:numCache>
                <c:formatCode>#,##0_ </c:formatCode>
                <c:ptCount val="5"/>
                <c:pt idx="1">
                  <c:v>6</c:v>
                </c:pt>
                <c:pt idx="2">
                  <c:v>766</c:v>
                </c:pt>
                <c:pt idx="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EA-204B-BC2C-D142B40C1875}"/>
            </c:ext>
          </c:extLst>
        </c:ser>
        <c:ser>
          <c:idx val="9"/>
          <c:order val="9"/>
          <c:tx>
            <c:strRef>
              <c:f>報表需求!$I$97</c:f>
              <c:strCache>
                <c:ptCount val="1"/>
                <c:pt idx="0">
                  <c:v>Cloud Server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報表需求!$J$97:$N$97</c:f>
              <c:numCache>
                <c:formatCode>#,##0_ </c:formatCode>
                <c:ptCount val="5"/>
                <c:pt idx="0">
                  <c:v>171</c:v>
                </c:pt>
                <c:pt idx="1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EA-204B-BC2C-D142B40C1875}"/>
            </c:ext>
          </c:extLst>
        </c:ser>
        <c:ser>
          <c:idx val="10"/>
          <c:order val="10"/>
          <c:tx>
            <c:strRef>
              <c:f>報表需求!$I$98</c:f>
              <c:strCache>
                <c:ptCount val="1"/>
                <c:pt idx="0">
                  <c:v>Proxy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報表需求!$J$98:$N$98</c:f>
              <c:numCache>
                <c:formatCode>#,##0_ </c:formatCode>
                <c:ptCount val="5"/>
                <c:pt idx="0">
                  <c:v>25794</c:v>
                </c:pt>
                <c:pt idx="1">
                  <c:v>61191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EA-204B-BC2C-D142B40C1875}"/>
            </c:ext>
          </c:extLst>
        </c:ser>
        <c:ser>
          <c:idx val="11"/>
          <c:order val="11"/>
          <c:tx>
            <c:strRef>
              <c:f>報表需求!$I$99</c:f>
              <c:strCache>
                <c:ptCount val="1"/>
                <c:pt idx="0">
                  <c:v>Tor Browser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報表需求!$J$99:$N$99</c:f>
              <c:numCache>
                <c:formatCode>#,##0_ </c:formatCode>
                <c:ptCount val="5"/>
                <c:pt idx="0">
                  <c:v>20378</c:v>
                </c:pt>
                <c:pt idx="1">
                  <c:v>48174</c:v>
                </c:pt>
                <c:pt idx="2">
                  <c:v>48838</c:v>
                </c:pt>
                <c:pt idx="3">
                  <c:v>93727</c:v>
                </c:pt>
                <c:pt idx="4">
                  <c:v>37242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EA-204B-BC2C-D142B40C1875}"/>
            </c:ext>
          </c:extLst>
        </c:ser>
        <c:ser>
          <c:idx val="12"/>
          <c:order val="12"/>
          <c:tx>
            <c:strRef>
              <c:f>報表需求!$I$100</c:f>
              <c:strCache>
                <c:ptCount val="1"/>
                <c:pt idx="0">
                  <c:v>Browser Emulator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報表需求!$J$100:$N$100</c:f>
              <c:numCache>
                <c:formatCode>#,##0_ </c:formatCode>
                <c:ptCount val="5"/>
                <c:pt idx="0">
                  <c:v>8116</c:v>
                </c:pt>
                <c:pt idx="1">
                  <c:v>19645</c:v>
                </c:pt>
                <c:pt idx="2">
                  <c:v>20329</c:v>
                </c:pt>
                <c:pt idx="3">
                  <c:v>23790</c:v>
                </c:pt>
                <c:pt idx="4">
                  <c:v>18545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EA-204B-BC2C-D142B40C1875}"/>
            </c:ext>
          </c:extLst>
        </c:ser>
        <c:ser>
          <c:idx val="13"/>
          <c:order val="13"/>
          <c:tx>
            <c:strRef>
              <c:f>報表需求!$I$101</c:f>
              <c:strCache>
                <c:ptCount val="1"/>
                <c:pt idx="0">
                  <c:v>Tor Browser, 異常登入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報表需求!$J$101:$N$101</c:f>
              <c:numCache>
                <c:formatCode>#,##0_ </c:formatCode>
                <c:ptCount val="5"/>
                <c:pt idx="3">
                  <c:v>40</c:v>
                </c:pt>
                <c:pt idx="4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EA-204B-BC2C-D142B40C1875}"/>
            </c:ext>
          </c:extLst>
        </c:ser>
        <c:ser>
          <c:idx val="14"/>
          <c:order val="14"/>
          <c:tx>
            <c:strRef>
              <c:f>報表需求!$I$102</c:f>
              <c:strCache>
                <c:ptCount val="1"/>
                <c:pt idx="0">
                  <c:v>總計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報表需求!$J$87:$N$87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cat>
          <c:val>
            <c:numRef>
              <c:f>報表需求!$J$102:$N$102</c:f>
              <c:numCache>
                <c:formatCode>#,##0_ </c:formatCode>
                <c:ptCount val="5"/>
                <c:pt idx="0">
                  <c:v>55750</c:v>
                </c:pt>
                <c:pt idx="1">
                  <c:v>133744</c:v>
                </c:pt>
                <c:pt idx="2">
                  <c:v>74137</c:v>
                </c:pt>
                <c:pt idx="3">
                  <c:v>121931</c:v>
                </c:pt>
                <c:pt idx="4">
                  <c:v>67231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EA-204B-BC2C-D142B40C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93296"/>
        <c:axId val="262655584"/>
      </c:lineChart>
      <c:catAx>
        <c:axId val="25239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62655584"/>
        <c:crosses val="autoZero"/>
        <c:auto val="1"/>
        <c:lblAlgn val="ctr"/>
        <c:lblOffset val="100"/>
        <c:noMultiLvlLbl val="0"/>
      </c:catAx>
      <c:valAx>
        <c:axId val="2626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23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6.8456301878743714E-2"/>
          <c:y val="1.4685881510800455E-2"/>
          <c:w val="0.91348500737633531"/>
          <c:h val="0.77462987915280646"/>
        </c:manualLayout>
      </c:layout>
      <c:lineChart>
        <c:grouping val="standard"/>
        <c:varyColors val="0"/>
        <c:ser>
          <c:idx val="0"/>
          <c:order val="0"/>
          <c:tx>
            <c:strRef>
              <c:f>'2024-06~12 分析表'!$M$5</c:f>
              <c:strCache>
                <c:ptCount val="1"/>
                <c:pt idx="0">
                  <c:v>momo 檢核機制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'2024-06~12 分析表'!$N$5:$T$5</c:f>
              <c:numCache>
                <c:formatCode>#,##0_ </c:formatCode>
                <c:ptCount val="7"/>
                <c:pt idx="0">
                  <c:v>29923</c:v>
                </c:pt>
                <c:pt idx="1">
                  <c:v>71238</c:v>
                </c:pt>
                <c:pt idx="2">
                  <c:v>89135</c:v>
                </c:pt>
                <c:pt idx="3">
                  <c:v>82500</c:v>
                </c:pt>
                <c:pt idx="4">
                  <c:v>84570</c:v>
                </c:pt>
                <c:pt idx="5">
                  <c:v>136993</c:v>
                </c:pt>
                <c:pt idx="6">
                  <c:v>231602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B-5349-A460-D7A86B4FAF90}"/>
            </c:ext>
          </c:extLst>
        </c:ser>
        <c:ser>
          <c:idx val="1"/>
          <c:order val="1"/>
          <c:tx>
            <c:strRef>
              <c:f>'2024-06~12 分析表'!$M$6</c:f>
              <c:strCache>
                <c:ptCount val="1"/>
                <c:pt idx="0">
                  <c:v>Veri-id Reject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'2024-06~12 分析表'!$N$6:$T$6</c:f>
              <c:numCache>
                <c:formatCode>#,##0_ </c:formatCode>
                <c:ptCount val="7"/>
                <c:pt idx="0">
                  <c:v>22536</c:v>
                </c:pt>
                <c:pt idx="1">
                  <c:v>59275</c:v>
                </c:pt>
                <c:pt idx="2">
                  <c:v>79360</c:v>
                </c:pt>
                <c:pt idx="3">
                  <c:v>72147</c:v>
                </c:pt>
                <c:pt idx="4">
                  <c:v>72792</c:v>
                </c:pt>
                <c:pt idx="5">
                  <c:v>111735</c:v>
                </c:pt>
                <c:pt idx="6">
                  <c:v>61655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B-5349-A460-D7A86B4FAF90}"/>
            </c:ext>
          </c:extLst>
        </c:ser>
        <c:ser>
          <c:idx val="2"/>
          <c:order val="2"/>
          <c:tx>
            <c:strRef>
              <c:f>'2024-06~12 分析表'!$M$7</c:f>
              <c:strCache>
                <c:ptCount val="1"/>
                <c:pt idx="0">
                  <c:v>Veri-id Reject +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'2024-06~12 分析表'!$N$7:$T$7</c:f>
              <c:numCache>
                <c:formatCode>#,##0_ </c:formatCode>
                <c:ptCount val="7"/>
                <c:pt idx="0">
                  <c:v>163405</c:v>
                </c:pt>
                <c:pt idx="1">
                  <c:v>884062</c:v>
                </c:pt>
                <c:pt idx="2">
                  <c:v>784555</c:v>
                </c:pt>
                <c:pt idx="3">
                  <c:v>1102824</c:v>
                </c:pt>
                <c:pt idx="4">
                  <c:v>78145</c:v>
                </c:pt>
                <c:pt idx="5">
                  <c:v>119461</c:v>
                </c:pt>
                <c:pt idx="6">
                  <c:v>83452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B-5349-A460-D7A86B4F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45119"/>
        <c:axId val="1319446831"/>
      </c:lineChart>
      <c:catAx>
        <c:axId val="1319445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19446831"/>
        <c:crosses val="autoZero"/>
        <c:auto val="1"/>
        <c:lblAlgn val="ctr"/>
        <c:lblOffset val="100"/>
        <c:noMultiLvlLbl val="0"/>
      </c:catAx>
      <c:valAx>
        <c:axId val="13194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1944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分析表!樞紐分析表10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89956898873407"/>
          <c:y val="4.4519393291015508E-2"/>
          <c:w val="0.67938761656798319"/>
          <c:h val="0.83998720789860559"/>
        </c:manualLayout>
      </c:layout>
      <c:lineChart>
        <c:grouping val="standard"/>
        <c:varyColors val="0"/>
        <c:ser>
          <c:idx val="0"/>
          <c:order val="0"/>
          <c:tx>
            <c:strRef>
              <c:f>'2024-06~12 分析表'!$C$33:$C$34</c:f>
              <c:strCache>
                <c:ptCount val="1"/>
                <c:pt idx="0">
                  <c:v>01-reject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分析表'!$C$35:$C$42</c:f>
              <c:numCache>
                <c:formatCode>#,##0_ </c:formatCode>
                <c:ptCount val="7"/>
                <c:pt idx="0">
                  <c:v>2586</c:v>
                </c:pt>
                <c:pt idx="1">
                  <c:v>5471</c:v>
                </c:pt>
                <c:pt idx="2">
                  <c:v>5637</c:v>
                </c:pt>
                <c:pt idx="3">
                  <c:v>1344</c:v>
                </c:pt>
                <c:pt idx="4">
                  <c:v>1304</c:v>
                </c:pt>
                <c:pt idx="5">
                  <c:v>2125</c:v>
                </c:pt>
                <c:pt idx="6">
                  <c:v>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2-4041-B1CB-3C4F17920632}"/>
            </c:ext>
          </c:extLst>
        </c:ser>
        <c:ser>
          <c:idx val="1"/>
          <c:order val="1"/>
          <c:tx>
            <c:strRef>
              <c:f>'2024-06~12 分析表'!$D$33:$D$34</c:f>
              <c:strCache>
                <c:ptCount val="1"/>
                <c:pt idx="0">
                  <c:v>02-challenge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分析表'!$D$35:$D$42</c:f>
              <c:numCache>
                <c:formatCode>#,##0_ </c:formatCode>
                <c:ptCount val="7"/>
                <c:pt idx="0">
                  <c:v>1988</c:v>
                </c:pt>
                <c:pt idx="1">
                  <c:v>12970</c:v>
                </c:pt>
                <c:pt idx="2">
                  <c:v>18272</c:v>
                </c:pt>
                <c:pt idx="3">
                  <c:v>33164</c:v>
                </c:pt>
                <c:pt idx="4">
                  <c:v>375</c:v>
                </c:pt>
                <c:pt idx="5">
                  <c:v>1010</c:v>
                </c:pt>
                <c:pt idx="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041-B1CB-3C4F17920632}"/>
            </c:ext>
          </c:extLst>
        </c:ser>
        <c:ser>
          <c:idx val="2"/>
          <c:order val="2"/>
          <c:tx>
            <c:strRef>
              <c:f>'2024-06~12 分析表'!$E$33:$E$34</c:f>
              <c:strCache>
                <c:ptCount val="1"/>
                <c:pt idx="0">
                  <c:v>03-pass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分析表'!$E$35:$E$42</c:f>
              <c:numCache>
                <c:formatCode>#,##0_ </c:formatCode>
                <c:ptCount val="7"/>
                <c:pt idx="0">
                  <c:v>25349</c:v>
                </c:pt>
                <c:pt idx="1">
                  <c:v>52797</c:v>
                </c:pt>
                <c:pt idx="2">
                  <c:v>65226</c:v>
                </c:pt>
                <c:pt idx="3">
                  <c:v>47992</c:v>
                </c:pt>
                <c:pt idx="4">
                  <c:v>82891</c:v>
                </c:pt>
                <c:pt idx="5">
                  <c:v>133858</c:v>
                </c:pt>
                <c:pt idx="6">
                  <c:v>226747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2-4041-B1CB-3C4F1792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521839"/>
        <c:axId val="1453880815"/>
      </c:lineChart>
      <c:catAx>
        <c:axId val="145352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880815"/>
        <c:crosses val="autoZero"/>
        <c:auto val="1"/>
        <c:lblAlgn val="ctr"/>
        <c:lblOffset val="100"/>
        <c:noMultiLvlLbl val="0"/>
      </c:catAx>
      <c:valAx>
        <c:axId val="145388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52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分析表!樞紐分析表11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分析表'!$C$52:$C$53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分析表'!$B$54:$B$61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分析表'!$C$54:$C$61</c:f>
              <c:numCache>
                <c:formatCode>#,##0_ </c:formatCode>
                <c:ptCount val="7"/>
                <c:pt idx="0">
                  <c:v>2586</c:v>
                </c:pt>
                <c:pt idx="1">
                  <c:v>5471</c:v>
                </c:pt>
                <c:pt idx="2">
                  <c:v>5637</c:v>
                </c:pt>
                <c:pt idx="3">
                  <c:v>1344</c:v>
                </c:pt>
                <c:pt idx="4">
                  <c:v>1304</c:v>
                </c:pt>
                <c:pt idx="5">
                  <c:v>2125</c:v>
                </c:pt>
                <c:pt idx="6">
                  <c:v>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8-F44B-B4E7-0654112E8C3B}"/>
            </c:ext>
          </c:extLst>
        </c:ser>
        <c:ser>
          <c:idx val="1"/>
          <c:order val="1"/>
          <c:tx>
            <c:strRef>
              <c:f>'2024-06~12 分析表'!$D$52:$D$53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分析表'!$B$54:$B$61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分析表'!$D$54:$D$61</c:f>
              <c:numCache>
                <c:formatCode>#,##0_ </c:formatCode>
                <c:ptCount val="7"/>
                <c:pt idx="0">
                  <c:v>19950</c:v>
                </c:pt>
                <c:pt idx="1">
                  <c:v>53804</c:v>
                </c:pt>
                <c:pt idx="2">
                  <c:v>73723</c:v>
                </c:pt>
                <c:pt idx="3">
                  <c:v>70803</c:v>
                </c:pt>
                <c:pt idx="4">
                  <c:v>71488</c:v>
                </c:pt>
                <c:pt idx="5">
                  <c:v>109610</c:v>
                </c:pt>
                <c:pt idx="6">
                  <c:v>58192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8-F44B-B4E7-0654112E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6916847"/>
        <c:axId val="1471461887"/>
      </c:lineChart>
      <c:catAx>
        <c:axId val="156691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71461887"/>
        <c:crosses val="autoZero"/>
        <c:auto val="1"/>
        <c:lblAlgn val="ctr"/>
        <c:lblOffset val="100"/>
        <c:noMultiLvlLbl val="0"/>
      </c:catAx>
      <c:valAx>
        <c:axId val="147146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6691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分析表!樞紐分析表14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分析表'!$C$74:$C$75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分析表'!$B$76:$B$83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分析表'!$C$76:$C$83</c:f>
              <c:numCache>
                <c:formatCode>#,##0_ </c:formatCode>
                <c:ptCount val="7"/>
                <c:pt idx="0">
                  <c:v>1988</c:v>
                </c:pt>
                <c:pt idx="1">
                  <c:v>12970</c:v>
                </c:pt>
                <c:pt idx="2">
                  <c:v>18272</c:v>
                </c:pt>
                <c:pt idx="3">
                  <c:v>33164</c:v>
                </c:pt>
                <c:pt idx="4">
                  <c:v>375</c:v>
                </c:pt>
                <c:pt idx="5">
                  <c:v>1010</c:v>
                </c:pt>
                <c:pt idx="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3-8A49-832E-62A9F01F882E}"/>
            </c:ext>
          </c:extLst>
        </c:ser>
        <c:ser>
          <c:idx val="1"/>
          <c:order val="1"/>
          <c:tx>
            <c:strRef>
              <c:f>'2024-06~12 分析表'!$D$74:$D$75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分析表'!$B$76:$B$83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分析表'!$D$76:$D$83</c:f>
              <c:numCache>
                <c:formatCode>#,##0_ </c:formatCode>
                <c:ptCount val="7"/>
                <c:pt idx="0">
                  <c:v>138881</c:v>
                </c:pt>
                <c:pt idx="1">
                  <c:v>811817</c:v>
                </c:pt>
                <c:pt idx="2">
                  <c:v>686923</c:v>
                </c:pt>
                <c:pt idx="3">
                  <c:v>997513</c:v>
                </c:pt>
                <c:pt idx="4">
                  <c:v>4978</c:v>
                </c:pt>
                <c:pt idx="5">
                  <c:v>6716</c:v>
                </c:pt>
                <c:pt idx="6">
                  <c:v>20405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3-8A49-832E-62A9F01F8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378815"/>
        <c:axId val="1549749391"/>
      </c:lineChart>
      <c:catAx>
        <c:axId val="154937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9749391"/>
        <c:crosses val="autoZero"/>
        <c:auto val="1"/>
        <c:lblAlgn val="ctr"/>
        <c:lblOffset val="100"/>
        <c:noMultiLvlLbl val="0"/>
      </c:catAx>
      <c:valAx>
        <c:axId val="154974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937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momo </a:t>
            </a:r>
            <a:r>
              <a:rPr lang="zh-TW" altLang="en-US"/>
              <a:t>判斷為有問題的交易 </a:t>
            </a:r>
            <a:r>
              <a:rPr lang="en-US" altLang="zh-TW"/>
              <a:t>,</a:t>
            </a:r>
          </a:p>
          <a:p>
            <a:pPr>
              <a:defRPr/>
            </a:pPr>
            <a:r>
              <a:rPr lang="en-US" altLang="zh-TW"/>
              <a:t>Veri-id </a:t>
            </a:r>
            <a:r>
              <a:rPr lang="zh-TW" altLang="en-US"/>
              <a:t>的判斷情況 佔比變化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分析表'!$X$34</c:f>
              <c:strCache>
                <c:ptCount val="1"/>
                <c:pt idx="0">
                  <c:v>01-reject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'2024-06~12 分析表'!$W$35:$W$41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'2024-06~12 分析表'!$X$35:$X$41</c:f>
              <c:numCache>
                <c:formatCode>0%</c:formatCode>
                <c:ptCount val="7"/>
                <c:pt idx="0">
                  <c:v>8.6421815994385587E-2</c:v>
                </c:pt>
                <c:pt idx="1">
                  <c:v>7.6798899463769332E-2</c:v>
                </c:pt>
                <c:pt idx="2">
                  <c:v>6.3241151062994341E-2</c:v>
                </c:pt>
                <c:pt idx="3">
                  <c:v>1.6290909090909092E-2</c:v>
                </c:pt>
                <c:pt idx="4">
                  <c:v>1.5419179378030034E-2</c:v>
                </c:pt>
                <c:pt idx="5">
                  <c:v>1.5511741475841832E-2</c:v>
                </c:pt>
                <c:pt idx="6">
                  <c:v>1.4952375195378278E-2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114D-8C90-EAE3584DA55E}"/>
            </c:ext>
          </c:extLst>
        </c:ser>
        <c:ser>
          <c:idx val="1"/>
          <c:order val="1"/>
          <c:tx>
            <c:strRef>
              <c:f>'2024-06~12 分析表'!$Y$34</c:f>
              <c:strCache>
                <c:ptCount val="1"/>
                <c:pt idx="0">
                  <c:v>02-challenge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'2024-06~12 分析表'!$W$35:$W$41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'2024-06~12 分析表'!$Y$35:$Y$41</c:f>
              <c:numCache>
                <c:formatCode>0%</c:formatCode>
                <c:ptCount val="7"/>
                <c:pt idx="0">
                  <c:v>6.6437188784547005E-2</c:v>
                </c:pt>
                <c:pt idx="1">
                  <c:v>0.18206575142480136</c:v>
                </c:pt>
                <c:pt idx="2">
                  <c:v>0.20499242721714253</c:v>
                </c:pt>
                <c:pt idx="3">
                  <c:v>0.40198787878787878</c:v>
                </c:pt>
                <c:pt idx="4">
                  <c:v>4.4341965235899254E-3</c:v>
                </c:pt>
                <c:pt idx="5">
                  <c:v>7.3726394779295296E-3</c:v>
                </c:pt>
                <c:pt idx="6">
                  <c:v>6.0103107917893629E-3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114D-8C90-EAE3584DA55E}"/>
            </c:ext>
          </c:extLst>
        </c:ser>
        <c:ser>
          <c:idx val="2"/>
          <c:order val="2"/>
          <c:tx>
            <c:strRef>
              <c:f>'2024-06~12 分析表'!$Z$34</c:f>
              <c:strCache>
                <c:ptCount val="1"/>
                <c:pt idx="0">
                  <c:v>03-pass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'2024-06~12 分析表'!$W$35:$W$41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'2024-06~12 分析表'!$Z$35:$Z$41</c:f>
              <c:numCache>
                <c:formatCode>0%</c:formatCode>
                <c:ptCount val="7"/>
                <c:pt idx="0">
                  <c:v>0.84714099522106745</c:v>
                </c:pt>
                <c:pt idx="1">
                  <c:v>0.74113534911142931</c:v>
                </c:pt>
                <c:pt idx="2">
                  <c:v>0.73176642171986317</c:v>
                </c:pt>
                <c:pt idx="3">
                  <c:v>0.58172121212121208</c:v>
                </c:pt>
                <c:pt idx="4">
                  <c:v>0.98014662409838005</c:v>
                </c:pt>
                <c:pt idx="5">
                  <c:v>0.97711561904622868</c:v>
                </c:pt>
                <c:pt idx="6">
                  <c:v>0.97903731401283234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2-114D-8C90-EAE3584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765711"/>
        <c:axId val="1453749199"/>
      </c:lineChart>
      <c:catAx>
        <c:axId val="145376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749199"/>
        <c:crosses val="autoZero"/>
        <c:auto val="1"/>
        <c:lblAlgn val="ctr"/>
        <c:lblOffset val="100"/>
        <c:noMultiLvlLbl val="0"/>
      </c:catAx>
      <c:valAx>
        <c:axId val="145374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76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分析表'!$X$52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'2024-06~12 分析表'!$W$53:$W$59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'2024-06~12 分析表'!$X$53:$X$59</c:f>
              <c:numCache>
                <c:formatCode>0%</c:formatCode>
                <c:ptCount val="7"/>
                <c:pt idx="0">
                  <c:v>0.11474973375931842</c:v>
                </c:pt>
                <c:pt idx="1">
                  <c:v>9.2298608182201605E-2</c:v>
                </c:pt>
                <c:pt idx="2">
                  <c:v>7.1030745967741934E-2</c:v>
                </c:pt>
                <c:pt idx="3">
                  <c:v>1.8628633207201963E-2</c:v>
                </c:pt>
                <c:pt idx="4">
                  <c:v>1.7914056489724144E-2</c:v>
                </c:pt>
                <c:pt idx="5">
                  <c:v>1.9018212735490224E-2</c:v>
                </c:pt>
                <c:pt idx="6">
                  <c:v>5.6167383018408887E-2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D-F844-964C-A88EC2615791}"/>
            </c:ext>
          </c:extLst>
        </c:ser>
        <c:ser>
          <c:idx val="1"/>
          <c:order val="1"/>
          <c:tx>
            <c:strRef>
              <c:f>'2024-06~12 分析表'!$Y$52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'2024-06~12 分析表'!$W$53:$W$59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cat>
          <c:val>
            <c:numRef>
              <c:f>'2024-06~12 分析表'!$Y$53:$Y$59</c:f>
              <c:numCache>
                <c:formatCode>0%</c:formatCode>
                <c:ptCount val="7"/>
                <c:pt idx="0">
                  <c:v>0.88525026624068159</c:v>
                </c:pt>
                <c:pt idx="1">
                  <c:v>0.90770139181779841</c:v>
                </c:pt>
                <c:pt idx="2">
                  <c:v>0.92896925403225805</c:v>
                </c:pt>
                <c:pt idx="3">
                  <c:v>0.98137136679279802</c:v>
                </c:pt>
                <c:pt idx="4">
                  <c:v>0.98208594351027589</c:v>
                </c:pt>
                <c:pt idx="5">
                  <c:v>0.9809817872645098</c:v>
                </c:pt>
                <c:pt idx="6">
                  <c:v>0.94383261698159115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D-F844-964C-A88EC261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7907455"/>
        <c:axId val="1480093423"/>
      </c:lineChart>
      <c:catAx>
        <c:axId val="148790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0093423"/>
        <c:crosses val="autoZero"/>
        <c:auto val="1"/>
        <c:lblAlgn val="ctr"/>
        <c:lblOffset val="100"/>
        <c:noMultiLvlLbl val="0"/>
      </c:catAx>
      <c:valAx>
        <c:axId val="148009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790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分析表!樞紐分析表10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89956898873407"/>
          <c:y val="4.4519393291015508E-2"/>
          <c:w val="0.67938761656798319"/>
          <c:h val="0.83998720789860559"/>
        </c:manualLayout>
      </c:layout>
      <c:lineChart>
        <c:grouping val="standard"/>
        <c:varyColors val="0"/>
        <c:ser>
          <c:idx val="0"/>
          <c:order val="0"/>
          <c:tx>
            <c:strRef>
              <c:f>'2024-06~12 分析表'!$C$33:$C$34</c:f>
              <c:strCache>
                <c:ptCount val="1"/>
                <c:pt idx="0">
                  <c:v>01-reject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分析表'!$C$35:$C$42</c:f>
              <c:numCache>
                <c:formatCode>#,##0_ </c:formatCode>
                <c:ptCount val="7"/>
                <c:pt idx="0">
                  <c:v>2586</c:v>
                </c:pt>
                <c:pt idx="1">
                  <c:v>5471</c:v>
                </c:pt>
                <c:pt idx="2">
                  <c:v>5637</c:v>
                </c:pt>
                <c:pt idx="3">
                  <c:v>1344</c:v>
                </c:pt>
                <c:pt idx="4">
                  <c:v>1304</c:v>
                </c:pt>
                <c:pt idx="5">
                  <c:v>2125</c:v>
                </c:pt>
                <c:pt idx="6">
                  <c:v>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5-AB47-89A2-9238170B049A}"/>
            </c:ext>
          </c:extLst>
        </c:ser>
        <c:ser>
          <c:idx val="1"/>
          <c:order val="1"/>
          <c:tx>
            <c:strRef>
              <c:f>'2024-06~12 分析表'!$D$33:$D$34</c:f>
              <c:strCache>
                <c:ptCount val="1"/>
                <c:pt idx="0">
                  <c:v>02-challenge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分析表'!$D$35:$D$42</c:f>
              <c:numCache>
                <c:formatCode>#,##0_ </c:formatCode>
                <c:ptCount val="7"/>
                <c:pt idx="0">
                  <c:v>1988</c:v>
                </c:pt>
                <c:pt idx="1">
                  <c:v>12970</c:v>
                </c:pt>
                <c:pt idx="2">
                  <c:v>18272</c:v>
                </c:pt>
                <c:pt idx="3">
                  <c:v>33164</c:v>
                </c:pt>
                <c:pt idx="4">
                  <c:v>375</c:v>
                </c:pt>
                <c:pt idx="5">
                  <c:v>1010</c:v>
                </c:pt>
                <c:pt idx="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5-AB47-89A2-9238170B049A}"/>
            </c:ext>
          </c:extLst>
        </c:ser>
        <c:ser>
          <c:idx val="2"/>
          <c:order val="2"/>
          <c:tx>
            <c:strRef>
              <c:f>'2024-06~12 分析表'!$E$33:$E$34</c:f>
              <c:strCache>
                <c:ptCount val="1"/>
                <c:pt idx="0">
                  <c:v>03-pass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分析表'!$B$35:$B$42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分析表'!$E$35:$E$42</c:f>
              <c:numCache>
                <c:formatCode>#,##0_ </c:formatCode>
                <c:ptCount val="7"/>
                <c:pt idx="0">
                  <c:v>25349</c:v>
                </c:pt>
                <c:pt idx="1">
                  <c:v>52797</c:v>
                </c:pt>
                <c:pt idx="2">
                  <c:v>65226</c:v>
                </c:pt>
                <c:pt idx="3">
                  <c:v>47992</c:v>
                </c:pt>
                <c:pt idx="4">
                  <c:v>82891</c:v>
                </c:pt>
                <c:pt idx="5">
                  <c:v>133858</c:v>
                </c:pt>
                <c:pt idx="6">
                  <c:v>226747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5-AB47-89A2-9238170B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521839"/>
        <c:axId val="1453880815"/>
      </c:lineChart>
      <c:catAx>
        <c:axId val="145352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880815"/>
        <c:crosses val="autoZero"/>
        <c:auto val="1"/>
        <c:lblAlgn val="ctr"/>
        <c:lblOffset val="100"/>
        <c:noMultiLvlLbl val="0"/>
      </c:catAx>
      <c:valAx>
        <c:axId val="145388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5352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[momo 6-12月識詐_阻詐數據@20250110(2).xlsx]2024-06~12 分析表!樞紐分析表11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'2024-06~12 分析表'!$C$52:$C$53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分析表'!$B$54:$B$61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分析表'!$C$54:$C$61</c:f>
              <c:numCache>
                <c:formatCode>#,##0_ </c:formatCode>
                <c:ptCount val="7"/>
                <c:pt idx="0">
                  <c:v>2586</c:v>
                </c:pt>
                <c:pt idx="1">
                  <c:v>5471</c:v>
                </c:pt>
                <c:pt idx="2">
                  <c:v>5637</c:v>
                </c:pt>
                <c:pt idx="3">
                  <c:v>1344</c:v>
                </c:pt>
                <c:pt idx="4">
                  <c:v>1304</c:v>
                </c:pt>
                <c:pt idx="5">
                  <c:v>2125</c:v>
                </c:pt>
                <c:pt idx="6">
                  <c:v>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E-AE46-B62D-5105A0086905}"/>
            </c:ext>
          </c:extLst>
        </c:ser>
        <c:ser>
          <c:idx val="1"/>
          <c:order val="1"/>
          <c:tx>
            <c:strRef>
              <c:f>'2024-06~12 分析表'!$D$52:$D$53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'2024-06~12 分析表'!$B$54:$B$61</c:f>
              <c:strCach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strCache>
            </c:strRef>
          </c:cat>
          <c:val>
            <c:numRef>
              <c:f>'2024-06~12 分析表'!$D$54:$D$61</c:f>
              <c:numCache>
                <c:formatCode>#,##0_ </c:formatCode>
                <c:ptCount val="7"/>
                <c:pt idx="0">
                  <c:v>19950</c:v>
                </c:pt>
                <c:pt idx="1">
                  <c:v>53804</c:v>
                </c:pt>
                <c:pt idx="2">
                  <c:v>73723</c:v>
                </c:pt>
                <c:pt idx="3">
                  <c:v>70803</c:v>
                </c:pt>
                <c:pt idx="4">
                  <c:v>71488</c:v>
                </c:pt>
                <c:pt idx="5">
                  <c:v>109610</c:v>
                </c:pt>
                <c:pt idx="6">
                  <c:v>58192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E-AE46-B62D-5105A008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6916847"/>
        <c:axId val="1471461887"/>
      </c:lineChart>
      <c:catAx>
        <c:axId val="156691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71461887"/>
        <c:crosses val="autoZero"/>
        <c:auto val="1"/>
        <c:lblAlgn val="ctr"/>
        <c:lblOffset val="100"/>
        <c:noMultiLvlLbl val="0"/>
      </c:catAx>
      <c:valAx>
        <c:axId val="147146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6691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1.xml"/><Relationship Id="rId13" Type="http://schemas.openxmlformats.org/officeDocument/2006/relationships/customXml" Target="../ink/ink5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ustomXml" Target="../ink/ink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ustomXml" Target="../ink/ink3.xml"/><Relationship Id="rId5" Type="http://schemas.openxmlformats.org/officeDocument/2006/relationships/chart" Target="../charts/chart5.xml"/><Relationship Id="rId10" Type="http://schemas.openxmlformats.org/officeDocument/2006/relationships/customXml" Target="../ink/ink2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ustomXml" Target="../ink/ink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717550</xdr:colOff>
      <xdr:row>9</xdr:row>
      <xdr:rowOff>88900</xdr:rowOff>
    </xdr:from>
    <xdr:to>
      <xdr:col>17</xdr:col>
      <xdr:colOff>622300</xdr:colOff>
      <xdr:row>24</xdr:row>
      <xdr:rowOff>165100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4153ADB-8B08-2F42-899E-DF7AF80F4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342900</xdr:colOff>
      <xdr:row>9</xdr:row>
      <xdr:rowOff>114300</xdr:rowOff>
    </xdr:from>
    <xdr:to>
      <xdr:col>24</xdr:col>
      <xdr:colOff>660400</xdr:colOff>
      <xdr:row>24</xdr:row>
      <xdr:rowOff>165100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F5C1CF5-B007-5945-AD52-211B583B2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16435</xdr:colOff>
      <xdr:row>31</xdr:row>
      <xdr:rowOff>171077</xdr:rowOff>
    </xdr:from>
    <xdr:to>
      <xdr:col>13</xdr:col>
      <xdr:colOff>564445</xdr:colOff>
      <xdr:row>46</xdr:row>
      <xdr:rowOff>152870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12256ADF-4D4E-354C-9A2A-6DAE4DD2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6536</xdr:colOff>
      <xdr:row>50</xdr:row>
      <xdr:rowOff>225240</xdr:rowOff>
    </xdr:from>
    <xdr:to>
      <xdr:col>13</xdr:col>
      <xdr:colOff>544418</xdr:colOff>
      <xdr:row>64</xdr:row>
      <xdr:rowOff>185645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BAE5BB86-66F5-5A4A-BF7C-B00AD2F13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34551</xdr:colOff>
      <xdr:row>72</xdr:row>
      <xdr:rowOff>85165</xdr:rowOff>
    </xdr:from>
    <xdr:to>
      <xdr:col>13</xdr:col>
      <xdr:colOff>572434</xdr:colOff>
      <xdr:row>87</xdr:row>
      <xdr:rowOff>26895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7F57E4A3-E328-1848-B670-582BCC26F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646207</xdr:colOff>
      <xdr:row>32</xdr:row>
      <xdr:rowOff>10458</xdr:rowOff>
    </xdr:from>
    <xdr:to>
      <xdr:col>20</xdr:col>
      <xdr:colOff>511736</xdr:colOff>
      <xdr:row>46</xdr:row>
      <xdr:rowOff>138952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6D3F0955-A799-C249-A1FC-A97E51F91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606777</xdr:colOff>
      <xdr:row>50</xdr:row>
      <xdr:rowOff>227659</xdr:rowOff>
    </xdr:from>
    <xdr:to>
      <xdr:col>20</xdr:col>
      <xdr:colOff>493888</xdr:colOff>
      <xdr:row>64</xdr:row>
      <xdr:rowOff>172156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98C25FCA-A443-3F4A-AEF3-DEA9C3F35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611481</xdr:colOff>
      <xdr:row>26</xdr:row>
      <xdr:rowOff>141111</xdr:rowOff>
    </xdr:from>
    <xdr:to>
      <xdr:col>31</xdr:col>
      <xdr:colOff>152870</xdr:colOff>
      <xdr:row>27</xdr:row>
      <xdr:rowOff>0</xdr:rowOff>
    </xdr:to>
    <xdr:cxnSp macro="">
      <xdr:nvCxnSpPr>
        <xdr:cNvPr id="9" name="直線接點 8">
          <a:extLst>
            <a:ext uri="{FF2B5EF4-FFF2-40B4-BE49-F238E27FC236}">
              <a16:creationId xmlns:a16="http://schemas.microsoft.com/office/drawing/2014/main" id="{59347F4C-9CBC-5446-AEB2-8E0EABB3537A}"/>
            </a:ext>
          </a:extLst>
        </xdr:cNvPr>
        <xdr:cNvCxnSpPr/>
      </xdr:nvCxnSpPr>
      <xdr:spPr>
        <a:xfrm flipV="1">
          <a:off x="611481" y="5094111"/>
          <a:ext cx="25131889" cy="49389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222955</xdr:colOff>
      <xdr:row>67</xdr:row>
      <xdr:rowOff>58326</xdr:rowOff>
    </xdr:from>
    <xdr:to>
      <xdr:col>30</xdr:col>
      <xdr:colOff>599252</xdr:colOff>
      <xdr:row>67</xdr:row>
      <xdr:rowOff>105363</xdr:rowOff>
    </xdr:to>
    <xdr:cxnSp macro="">
      <xdr:nvCxnSpPr>
        <xdr:cNvPr id="10" name="直線接點 9">
          <a:extLst>
            <a:ext uri="{FF2B5EF4-FFF2-40B4-BE49-F238E27FC236}">
              <a16:creationId xmlns:a16="http://schemas.microsoft.com/office/drawing/2014/main" id="{CAEE45DC-E4DF-2946-A77C-DA18CC91E911}"/>
            </a:ext>
          </a:extLst>
        </xdr:cNvPr>
        <xdr:cNvCxnSpPr/>
      </xdr:nvCxnSpPr>
      <xdr:spPr>
        <a:xfrm flipV="1">
          <a:off x="222955" y="12821826"/>
          <a:ext cx="25141297" cy="47037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7157</xdr:colOff>
      <xdr:row>35</xdr:row>
      <xdr:rowOff>47576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1" name="筆跡 10">
              <a:extLst>
                <a:ext uri="{FF2B5EF4-FFF2-40B4-BE49-F238E27FC236}">
                  <a16:creationId xmlns:a16="http://schemas.microsoft.com/office/drawing/2014/main" id="{C57E2204-C33B-044D-927E-707CA26F34E2}"/>
                </a:ext>
              </a:extLst>
            </xdr14:cNvPr>
            <xdr14:cNvContentPartPr/>
          </xdr14:nvContentPartPr>
          <xdr14:nvPr macro=""/>
          <xdr14:xfrm>
            <a:off x="6945120" y="6644520"/>
            <a:ext cx="360" cy="360"/>
          </xdr14:xfrm>
        </xdr:contentPart>
      </mc:Choice>
      <mc:Fallback xmlns="">
        <xdr:pic>
          <xdr:nvPicPr>
            <xdr:cNvPr id="19" name="筆跡 18">
              <a:extLst>
                <a:ext uri="{FF2B5EF4-FFF2-40B4-BE49-F238E27FC236}">
                  <a16:creationId xmlns:a16="http://schemas.microsoft.com/office/drawing/2014/main" id="{0FFF2E5B-84ED-C627-5CAB-50EF55AE6600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936120" y="6635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10</xdr:col>
      <xdr:colOff>305648</xdr:colOff>
      <xdr:row>35</xdr:row>
      <xdr:rowOff>72776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筆跡 11">
              <a:extLst>
                <a:ext uri="{FF2B5EF4-FFF2-40B4-BE49-F238E27FC236}">
                  <a16:creationId xmlns:a16="http://schemas.microsoft.com/office/drawing/2014/main" id="{1A58A153-A9C1-544F-BA43-271F0F7F4B99}"/>
                </a:ext>
              </a:extLst>
            </xdr14:cNvPr>
            <xdr14:cNvContentPartPr/>
          </xdr14:nvContentPartPr>
          <xdr14:nvPr macro=""/>
          <xdr14:xfrm>
            <a:off x="8055000" y="6669720"/>
            <a:ext cx="360" cy="360"/>
          </xdr14:xfrm>
        </xdr:contentPart>
      </mc:Choice>
      <mc:Fallback xmlns="">
        <xdr:pic>
          <xdr:nvPicPr>
            <xdr:cNvPr id="20" name="筆跡 19">
              <a:extLst>
                <a:ext uri="{FF2B5EF4-FFF2-40B4-BE49-F238E27FC236}">
                  <a16:creationId xmlns:a16="http://schemas.microsoft.com/office/drawing/2014/main" id="{0B1F98C7-2176-FBC0-6F2B-D3B6252AAF56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8046360" y="6661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10</xdr:col>
      <xdr:colOff>283688</xdr:colOff>
      <xdr:row>38</xdr:row>
      <xdr:rowOff>123931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筆跡 12">
              <a:extLst>
                <a:ext uri="{FF2B5EF4-FFF2-40B4-BE49-F238E27FC236}">
                  <a16:creationId xmlns:a16="http://schemas.microsoft.com/office/drawing/2014/main" id="{00E02EA8-3483-D248-8F67-4E6889AD6355}"/>
                </a:ext>
              </a:extLst>
            </xdr14:cNvPr>
            <xdr14:cNvContentPartPr/>
          </xdr14:nvContentPartPr>
          <xdr14:nvPr macro=""/>
          <xdr14:xfrm>
            <a:off x="8033040" y="7285320"/>
            <a:ext cx="360" cy="360"/>
          </xdr14:xfrm>
        </xdr:contentPart>
      </mc:Choice>
      <mc:Fallback xmlns="">
        <xdr:pic>
          <xdr:nvPicPr>
            <xdr:cNvPr id="21" name="筆跡 20">
              <a:extLst>
                <a:ext uri="{FF2B5EF4-FFF2-40B4-BE49-F238E27FC236}">
                  <a16:creationId xmlns:a16="http://schemas.microsoft.com/office/drawing/2014/main" id="{2B4CB3D9-9206-589F-C211-2309837A200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8024400" y="7276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10</xdr:col>
      <xdr:colOff>213128</xdr:colOff>
      <xdr:row>42</xdr:row>
      <xdr:rowOff>112219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筆跡 13">
              <a:extLst>
                <a:ext uri="{FF2B5EF4-FFF2-40B4-BE49-F238E27FC236}">
                  <a16:creationId xmlns:a16="http://schemas.microsoft.com/office/drawing/2014/main" id="{B2AC3308-F066-8143-98C7-D07F0D74E9C9}"/>
                </a:ext>
              </a:extLst>
            </xdr14:cNvPr>
            <xdr14:cNvContentPartPr/>
          </xdr14:nvContentPartPr>
          <xdr14:nvPr macro=""/>
          <xdr14:xfrm>
            <a:off x="7962480" y="8026200"/>
            <a:ext cx="360" cy="360"/>
          </xdr14:xfrm>
        </xdr:contentPart>
      </mc:Choice>
      <mc:Fallback xmlns="">
        <xdr:pic>
          <xdr:nvPicPr>
            <xdr:cNvPr id="22" name="筆跡 21">
              <a:extLst>
                <a:ext uri="{FF2B5EF4-FFF2-40B4-BE49-F238E27FC236}">
                  <a16:creationId xmlns:a16="http://schemas.microsoft.com/office/drawing/2014/main" id="{ADCB2ECC-DADE-6AC9-22FE-95F490D9646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953840" y="80175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8</xdr:col>
      <xdr:colOff>33037</xdr:colOff>
      <xdr:row>47</xdr:row>
      <xdr:rowOff>43758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筆跡 14">
              <a:extLst>
                <a:ext uri="{FF2B5EF4-FFF2-40B4-BE49-F238E27FC236}">
                  <a16:creationId xmlns:a16="http://schemas.microsoft.com/office/drawing/2014/main" id="{06F90B94-2D21-154A-90B6-E0E3AF04A28B}"/>
                </a:ext>
              </a:extLst>
            </xdr14:cNvPr>
            <xdr14:cNvContentPartPr/>
          </xdr14:nvContentPartPr>
          <xdr14:nvPr macro=""/>
          <xdr14:xfrm>
            <a:off x="6336000" y="8898480"/>
            <a:ext cx="360" cy="360"/>
          </xdr14:xfrm>
        </xdr:contentPart>
      </mc:Choice>
      <mc:Fallback xmlns="">
        <xdr:pic>
          <xdr:nvPicPr>
            <xdr:cNvPr id="23" name="筆跡 22">
              <a:extLst>
                <a:ext uri="{FF2B5EF4-FFF2-40B4-BE49-F238E27FC236}">
                  <a16:creationId xmlns:a16="http://schemas.microsoft.com/office/drawing/2014/main" id="{487E75AE-42A0-E8AC-9064-A3EDF83DD50B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327360" y="88894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348503</xdr:colOff>
      <xdr:row>47</xdr:row>
      <xdr:rowOff>136278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筆跡 15">
              <a:extLst>
                <a:ext uri="{FF2B5EF4-FFF2-40B4-BE49-F238E27FC236}">
                  <a16:creationId xmlns:a16="http://schemas.microsoft.com/office/drawing/2014/main" id="{61ADDC90-56C5-E64F-8EDE-E4A4A072B250}"/>
                </a:ext>
              </a:extLst>
            </xdr14:cNvPr>
            <xdr14:cNvContentPartPr/>
          </xdr14:nvContentPartPr>
          <xdr14:nvPr macro=""/>
          <xdr14:xfrm>
            <a:off x="4523040" y="8991000"/>
            <a:ext cx="360" cy="360"/>
          </xdr14:xfrm>
        </xdr:contentPart>
      </mc:Choice>
      <mc:Fallback xmlns="">
        <xdr:pic>
          <xdr:nvPicPr>
            <xdr:cNvPr id="24" name="筆跡 23">
              <a:extLst>
                <a:ext uri="{FF2B5EF4-FFF2-40B4-BE49-F238E27FC236}">
                  <a16:creationId xmlns:a16="http://schemas.microsoft.com/office/drawing/2014/main" id="{8A88F36C-DCFA-046B-6003-42142C7E686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514400" y="89820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7</xdr:col>
      <xdr:colOff>469900</xdr:colOff>
      <xdr:row>16</xdr:row>
      <xdr:rowOff>12701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EC8165E-C540-1245-AD17-2631FA1AD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7</xdr:col>
      <xdr:colOff>382659</xdr:colOff>
      <xdr:row>30</xdr:row>
      <xdr:rowOff>92108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CE03004-09E7-4043-89A1-E89769AB0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382660</xdr:colOff>
      <xdr:row>44</xdr:row>
      <xdr:rowOff>96952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F8055FE7-4459-9947-AF68-1C49C8282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6350</xdr:colOff>
      <xdr:row>48</xdr:row>
      <xdr:rowOff>254000</xdr:rowOff>
    </xdr:from>
    <xdr:to>
      <xdr:col>7</xdr:col>
      <xdr:colOff>419100</xdr:colOff>
      <xdr:row>59</xdr:row>
      <xdr:rowOff>177800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7D44220C-A8F1-3506-FFD2-E7FCAAE5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774700</xdr:colOff>
      <xdr:row>63</xdr:row>
      <xdr:rowOff>114300</xdr:rowOff>
    </xdr:from>
    <xdr:to>
      <xdr:col>7</xdr:col>
      <xdr:colOff>254000</xdr:colOff>
      <xdr:row>80</xdr:row>
      <xdr:rowOff>12700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10874A14-A633-AE8A-A5B9-96863C6A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546100</xdr:colOff>
      <xdr:row>87</xdr:row>
      <xdr:rowOff>0</xdr:rowOff>
    </xdr:from>
    <xdr:to>
      <xdr:col>7</xdr:col>
      <xdr:colOff>622300</xdr:colOff>
      <xdr:row>108</xdr:row>
      <xdr:rowOff>177800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459DA9EE-9B2A-5CE4-4388-E83407F5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05T09:03:44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omo%206-12&#26376;&#35672;&#35408;_&#38459;&#35408;&#25976;&#25818;@20250110(1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kuo" refreshedDate="45693.483801851849" createdVersion="8" refreshedVersion="8" minRefreshableVersion="3" recordCount="43" xr:uid="{167E9BA3-F0C9-7540-AE0D-DD90A8A74907}">
  <cacheSource type="worksheet">
    <worksheetSource ref="B2:E1048576" sheet="原始數據" r:id="rId2"/>
  </cacheSource>
  <cacheFields count="4">
    <cacheField name="月份" numFmtId="0">
      <sharedItems containsString="0" containsBlank="1" containsNumber="1" containsInteger="1" minValue="6" maxValue="12" count="8">
        <n v="6"/>
        <n v="7"/>
        <n v="8"/>
        <n v="9"/>
        <n v="10"/>
        <n v="11"/>
        <n v="12"/>
        <m/>
      </sharedItems>
    </cacheField>
    <cacheField name="Veri-id" numFmtId="0">
      <sharedItems containsBlank="1" count="4">
        <s v="03-pass"/>
        <s v="02-challenge"/>
        <s v="01-reject"/>
        <m/>
      </sharedItems>
    </cacheField>
    <cacheField name="Momo" numFmtId="0">
      <sharedItems containsBlank="1" count="3">
        <s v="Y"/>
        <s v="N"/>
        <m/>
      </sharedItems>
    </cacheField>
    <cacheField name="QTY" numFmtId="0">
      <sharedItems containsString="0" containsBlank="1" containsNumber="1" containsInteger="1" minValue="375" maxValue="80702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kuo" refreshedDate="45700.705634027778" createdVersion="8" refreshedVersion="8" minRefreshableVersion="3" recordCount="140" xr:uid="{E2935624-E3A6-0C4C-86D5-DE3A32165A42}">
  <cacheSource type="worksheet">
    <worksheetSource ref="C2:K142" sheet="決策原因"/>
  </cacheSource>
  <cacheFields count="9">
    <cacheField name="月份" numFmtId="0">
      <sharedItems containsString="0" containsBlank="1" containsNumber="1" containsInteger="1" minValue="6" maxValue="12" count="8">
        <n v="6"/>
        <n v="7"/>
        <n v="8"/>
        <n v="9"/>
        <n v="10"/>
        <n v="11"/>
        <n v="12"/>
        <m/>
      </sharedItems>
    </cacheField>
    <cacheField name="風險決策\規則群組" numFmtId="0">
      <sharedItems containsBlank="1" count="52">
        <s v="nan"/>
        <s v="偽冒設備&gt;0.25, 異常登入&gt;0, 帳號測試&gt;0"/>
        <s v="偽冒設備&gt;0.25"/>
        <s v="異常登入&lt;0, 非風險設備"/>
        <s v="偽冒設備-0.1&lt;x&lt;0.25"/>
        <s v="偽冒設備&lt;=-0.05"/>
        <s v="異常登入&lt;0"/>
        <s v="偽冒設備-0.1&lt;x&lt;0.2, 異常登入&lt;0"/>
        <s v="偽冒設備&gt;0.8"/>
        <s v="偽冒設備&gt;0.5, 異常登入&gt;=0, 帳號測試&gt;=0"/>
        <s v="VPN"/>
        <s v="無痕模式"/>
        <s v="偽冒設備&lt;0.2"/>
        <s v="Proxy"/>
        <s v="帳號測試&lt;0"/>
        <s v="Webdriver"/>
        <s v="Cloud Server"/>
        <s v="Tor Browser"/>
        <s v="Browser Emulator"/>
        <s v="Application Emulator"/>
        <s v="Tor IP"/>
        <s v="來源IP為白名單"/>
        <s v="偽冒設備&lt;0.2 (暫改-0.01)"/>
        <s v="偽冒設備&lt;=-0.1, 異常登入&lt;0, 帳號測試&lt;0"/>
        <s v="偽冒設備&lt;0.2 (暫改-0.4)"/>
        <s v="Cloud Serer, 異常登入&lt;0, 帳號測試&lt;0"/>
        <s v="Webdriver + VM"/>
        <s v="偽冒設備&lt;-0.2, 異常登入&lt;0, 帳號測試&lt;0"/>
        <s v="偽冒設備&gt;-0.1, 異常登入&gt;0, 帳號測試&gt;0"/>
        <s v="偽冒設備&gt;-0.1"/>
        <s v="偽冒設備&gt;-0.4"/>
        <s v="帳號測試&lt;0, 異常登入&lt;0"/>
        <s v="Browser Emulator, 偽冒設備&lt;=0.25, 異常行為"/>
        <s v="Application Emulator, 偽冒設備&lt;=0.25, 異常行為"/>
        <s v="Tor Browser, 異常登入"/>
        <s v="Tor Browser, 帳號測試"/>
        <s v="Browser Emulator, 偽冒設備&lt;=-0.05, 異常行為"/>
        <s v="Browser Emulator, 偽冒設備&lt;=-0.05"/>
        <s v="虛擬機"/>
        <s v="Application Emulator, 偽冒設備&lt;=-0.05"/>
        <s v="Browser Emulator, 異常行為"/>
        <s v="異常登入&lt;0, 帳號測試&lt;0"/>
        <s v="Cloud Serer"/>
        <s v="偽冒設備&lt;=-0.05, 異常登入&lt;0"/>
        <s v="偽冒設備&lt;-0.2, 異常登入&lt;0"/>
        <s v="Cloud Serer, 異常登入&lt;0"/>
        <s v="偽冒設備&lt;=-0.05, 異常登入&lt;0, 帳號測試&lt;0"/>
        <s v="VPN, 異常登入&lt;0"/>
        <s v="偽冒設備&lt;0.1, 異常登入&lt;0"/>
        <s v="Browser Emulator, 異常登入"/>
        <s v="偽冒設備&lt;-0.4"/>
        <m/>
      </sharedItems>
    </cacheField>
    <cacheField name="決策碼" numFmtId="0">
      <sharedItems containsBlank="1" count="6">
        <s v="未回應"/>
        <s v="Pass"/>
        <s v="Challenge"/>
        <s v="Reject"/>
        <s v="ChallengeHiRisk"/>
        <m/>
      </sharedItems>
    </cacheField>
    <cacheField name="筆數" numFmtId="0">
      <sharedItems containsString="0" containsBlank="1" containsNumber="1" containsInteger="1" minValue="1" maxValue="9738366"/>
    </cacheField>
    <cacheField name="Pass" numFmtId="0">
      <sharedItems containsString="0" containsBlank="1" containsNumber="1" containsInteger="1" minValue="31" maxValue="6142689"/>
    </cacheField>
    <cacheField name="Challenge" numFmtId="0">
      <sharedItems containsString="0" containsBlank="1" containsNumber="1" containsInteger="1" minValue="6" maxValue="469585"/>
    </cacheField>
    <cacheField name="Reject" numFmtId="0">
      <sharedItems containsString="0" containsBlank="1" containsNumber="1" containsInteger="1" minValue="1" maxValue="93727"/>
    </cacheField>
    <cacheField name="未回應" numFmtId="0">
      <sharedItems containsString="0" containsBlank="1" containsNumber="1" containsInteger="1" minValue="28" maxValue="9738366"/>
    </cacheField>
    <cacheField name="ChallengeHiRisk" numFmtId="0">
      <sharedItems containsString="0" containsBlank="1" containsNumber="1" containsInteger="1" minValue="30" maxValue="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x v="0"/>
    <n v="25349"/>
  </r>
  <r>
    <x v="0"/>
    <x v="1"/>
    <x v="0"/>
    <n v="1988"/>
  </r>
  <r>
    <x v="0"/>
    <x v="2"/>
    <x v="0"/>
    <n v="2586"/>
  </r>
  <r>
    <x v="1"/>
    <x v="0"/>
    <x v="0"/>
    <n v="52797"/>
  </r>
  <r>
    <x v="1"/>
    <x v="1"/>
    <x v="0"/>
    <n v="12970"/>
  </r>
  <r>
    <x v="1"/>
    <x v="2"/>
    <x v="0"/>
    <n v="5471"/>
  </r>
  <r>
    <x v="2"/>
    <x v="0"/>
    <x v="0"/>
    <n v="65226"/>
  </r>
  <r>
    <x v="2"/>
    <x v="1"/>
    <x v="0"/>
    <n v="18272"/>
  </r>
  <r>
    <x v="2"/>
    <x v="2"/>
    <x v="0"/>
    <n v="5637"/>
  </r>
  <r>
    <x v="3"/>
    <x v="0"/>
    <x v="0"/>
    <n v="47992"/>
  </r>
  <r>
    <x v="3"/>
    <x v="1"/>
    <x v="0"/>
    <n v="33164"/>
  </r>
  <r>
    <x v="3"/>
    <x v="2"/>
    <x v="0"/>
    <n v="1344"/>
  </r>
  <r>
    <x v="4"/>
    <x v="0"/>
    <x v="0"/>
    <n v="82891"/>
  </r>
  <r>
    <x v="4"/>
    <x v="1"/>
    <x v="0"/>
    <n v="375"/>
  </r>
  <r>
    <x v="4"/>
    <x v="2"/>
    <x v="0"/>
    <n v="1304"/>
  </r>
  <r>
    <x v="5"/>
    <x v="0"/>
    <x v="0"/>
    <n v="133858"/>
  </r>
  <r>
    <x v="5"/>
    <x v="1"/>
    <x v="0"/>
    <n v="1010"/>
  </r>
  <r>
    <x v="5"/>
    <x v="2"/>
    <x v="0"/>
    <n v="2125"/>
  </r>
  <r>
    <x v="6"/>
    <x v="0"/>
    <x v="0"/>
    <n v="226747"/>
  </r>
  <r>
    <x v="6"/>
    <x v="1"/>
    <x v="0"/>
    <n v="1392"/>
  </r>
  <r>
    <x v="6"/>
    <x v="2"/>
    <x v="0"/>
    <n v="3463"/>
  </r>
  <r>
    <x v="0"/>
    <x v="0"/>
    <x v="1"/>
    <n v="1245856"/>
  </r>
  <r>
    <x v="0"/>
    <x v="1"/>
    <x v="1"/>
    <n v="138881"/>
  </r>
  <r>
    <x v="0"/>
    <x v="2"/>
    <x v="1"/>
    <n v="19950"/>
  </r>
  <r>
    <x v="1"/>
    <x v="0"/>
    <x v="1"/>
    <n v="3490772"/>
  </r>
  <r>
    <x v="1"/>
    <x v="1"/>
    <x v="1"/>
    <n v="811817"/>
  </r>
  <r>
    <x v="1"/>
    <x v="2"/>
    <x v="1"/>
    <n v="53804"/>
  </r>
  <r>
    <x v="2"/>
    <x v="0"/>
    <x v="1"/>
    <n v="4829565"/>
  </r>
  <r>
    <x v="2"/>
    <x v="1"/>
    <x v="1"/>
    <n v="686923"/>
  </r>
  <r>
    <x v="2"/>
    <x v="2"/>
    <x v="1"/>
    <n v="73723"/>
  </r>
  <r>
    <x v="3"/>
    <x v="0"/>
    <x v="1"/>
    <n v="4368629"/>
  </r>
  <r>
    <x v="3"/>
    <x v="1"/>
    <x v="1"/>
    <n v="997513"/>
  </r>
  <r>
    <x v="3"/>
    <x v="2"/>
    <x v="1"/>
    <n v="70803"/>
  </r>
  <r>
    <x v="4"/>
    <x v="0"/>
    <x v="1"/>
    <n v="5979283"/>
  </r>
  <r>
    <x v="4"/>
    <x v="1"/>
    <x v="1"/>
    <n v="4978"/>
  </r>
  <r>
    <x v="4"/>
    <x v="2"/>
    <x v="1"/>
    <n v="71488"/>
  </r>
  <r>
    <x v="5"/>
    <x v="0"/>
    <x v="1"/>
    <n v="8070284"/>
  </r>
  <r>
    <x v="5"/>
    <x v="1"/>
    <x v="1"/>
    <n v="6716"/>
  </r>
  <r>
    <x v="5"/>
    <x v="2"/>
    <x v="1"/>
    <n v="109610"/>
  </r>
  <r>
    <x v="6"/>
    <x v="0"/>
    <x v="1"/>
    <n v="6327167"/>
  </r>
  <r>
    <x v="6"/>
    <x v="1"/>
    <x v="1"/>
    <n v="20405"/>
  </r>
  <r>
    <x v="6"/>
    <x v="2"/>
    <x v="1"/>
    <n v="58192"/>
  </r>
  <r>
    <x v="7"/>
    <x v="3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x v="0"/>
    <x v="0"/>
    <x v="0"/>
    <n v="9738366"/>
    <m/>
    <m/>
    <m/>
    <n v="9738366"/>
    <m/>
  </r>
  <r>
    <x v="0"/>
    <x v="1"/>
    <x v="1"/>
    <n v="1172117"/>
    <n v="1172117"/>
    <m/>
    <m/>
    <m/>
    <m/>
  </r>
  <r>
    <x v="0"/>
    <x v="2"/>
    <x v="1"/>
    <n v="99082"/>
    <n v="99082"/>
    <m/>
    <m/>
    <m/>
    <m/>
  </r>
  <r>
    <x v="0"/>
    <x v="3"/>
    <x v="2"/>
    <n v="77130"/>
    <m/>
    <n v="77130"/>
    <m/>
    <m/>
    <m/>
  </r>
  <r>
    <x v="0"/>
    <x v="4"/>
    <x v="2"/>
    <n v="63737"/>
    <m/>
    <n v="63737"/>
    <m/>
    <m/>
    <m/>
  </r>
  <r>
    <x v="0"/>
    <x v="5"/>
    <x v="3"/>
    <n v="16248"/>
    <m/>
    <m/>
    <n v="16248"/>
    <m/>
    <m/>
  </r>
  <r>
    <x v="0"/>
    <x v="6"/>
    <x v="3"/>
    <n v="4436"/>
    <m/>
    <m/>
    <n v="4436"/>
    <m/>
    <m/>
  </r>
  <r>
    <x v="0"/>
    <x v="7"/>
    <x v="3"/>
    <n v="1852"/>
    <m/>
    <m/>
    <n v="1852"/>
    <m/>
    <m/>
  </r>
  <r>
    <x v="1"/>
    <x v="1"/>
    <x v="1"/>
    <n v="3350224"/>
    <n v="3350224"/>
    <m/>
    <m/>
    <m/>
    <m/>
  </r>
  <r>
    <x v="1"/>
    <x v="2"/>
    <x v="1"/>
    <n v="271408"/>
    <n v="271408"/>
    <m/>
    <m/>
    <m/>
    <m/>
  </r>
  <r>
    <x v="1"/>
    <x v="0"/>
    <x v="2"/>
    <n v="469585"/>
    <m/>
    <n v="469585"/>
    <m/>
    <n v="28"/>
    <m/>
  </r>
  <r>
    <x v="1"/>
    <x v="0"/>
    <x v="0"/>
    <n v="28"/>
    <m/>
    <n v="469585"/>
    <m/>
    <n v="28"/>
    <m/>
  </r>
  <r>
    <x v="1"/>
    <x v="3"/>
    <x v="2"/>
    <n v="272416"/>
    <m/>
    <n v="272416"/>
    <m/>
    <m/>
    <m/>
  </r>
  <r>
    <x v="1"/>
    <x v="4"/>
    <x v="2"/>
    <n v="92855"/>
    <m/>
    <n v="92855"/>
    <m/>
    <m/>
    <m/>
  </r>
  <r>
    <x v="1"/>
    <x v="5"/>
    <x v="3"/>
    <n v="37121"/>
    <m/>
    <m/>
    <n v="37121"/>
    <m/>
    <m/>
  </r>
  <r>
    <x v="1"/>
    <x v="6"/>
    <x v="3"/>
    <n v="16129"/>
    <m/>
    <m/>
    <n v="16129"/>
    <m/>
    <m/>
  </r>
  <r>
    <x v="1"/>
    <x v="7"/>
    <x v="3"/>
    <n v="7928"/>
    <m/>
    <m/>
    <n v="7928"/>
    <m/>
    <m/>
  </r>
  <r>
    <x v="2"/>
    <x v="1"/>
    <x v="1"/>
    <n v="1956414"/>
    <n v="1956414"/>
    <m/>
    <m/>
    <m/>
    <m/>
  </r>
  <r>
    <x v="2"/>
    <x v="8"/>
    <x v="1"/>
    <n v="1469984"/>
    <n v="1469984"/>
    <m/>
    <m/>
    <m/>
    <m/>
  </r>
  <r>
    <x v="2"/>
    <x v="2"/>
    <x v="1"/>
    <n v="1242396"/>
    <n v="1242396"/>
    <m/>
    <m/>
    <m/>
    <m/>
  </r>
  <r>
    <x v="2"/>
    <x v="9"/>
    <x v="1"/>
    <n v="205924"/>
    <n v="205924"/>
    <m/>
    <m/>
    <m/>
    <m/>
  </r>
  <r>
    <x v="2"/>
    <x v="0"/>
    <x v="2"/>
    <n v="196936"/>
    <m/>
    <n v="196936"/>
    <m/>
    <n v="44"/>
    <n v="172"/>
  </r>
  <r>
    <x v="2"/>
    <x v="0"/>
    <x v="0"/>
    <n v="44"/>
    <m/>
    <n v="196936"/>
    <m/>
    <n v="44"/>
    <n v="172"/>
  </r>
  <r>
    <x v="2"/>
    <x v="0"/>
    <x v="4"/>
    <n v="172"/>
    <m/>
    <n v="196936"/>
    <m/>
    <n v="44"/>
    <n v="172"/>
  </r>
  <r>
    <x v="2"/>
    <x v="3"/>
    <x v="2"/>
    <n v="184466"/>
    <m/>
    <n v="184466"/>
    <m/>
    <m/>
    <m/>
  </r>
  <r>
    <x v="2"/>
    <x v="10"/>
    <x v="2"/>
    <n v="91202"/>
    <m/>
    <n v="91202"/>
    <m/>
    <m/>
    <m/>
  </r>
  <r>
    <x v="2"/>
    <x v="4"/>
    <x v="2"/>
    <n v="76120"/>
    <m/>
    <n v="76120"/>
    <m/>
    <m/>
    <m/>
  </r>
  <r>
    <x v="2"/>
    <x v="11"/>
    <x v="2"/>
    <n v="67204"/>
    <m/>
    <n v="67204"/>
    <m/>
    <m/>
    <n v="30"/>
  </r>
  <r>
    <x v="2"/>
    <x v="11"/>
    <x v="4"/>
    <n v="30"/>
    <m/>
    <n v="67204"/>
    <m/>
    <m/>
    <n v="30"/>
  </r>
  <r>
    <x v="2"/>
    <x v="12"/>
    <x v="2"/>
    <n v="47794"/>
    <m/>
    <n v="47794"/>
    <m/>
    <m/>
    <m/>
  </r>
  <r>
    <x v="2"/>
    <x v="13"/>
    <x v="2"/>
    <n v="25759"/>
    <m/>
    <n v="25759"/>
    <m/>
    <m/>
    <n v="35"/>
  </r>
  <r>
    <x v="2"/>
    <x v="13"/>
    <x v="4"/>
    <n v="35"/>
    <m/>
    <n v="35"/>
    <m/>
    <m/>
    <n v="35"/>
  </r>
  <r>
    <x v="2"/>
    <x v="14"/>
    <x v="2"/>
    <n v="20537"/>
    <m/>
    <n v="20537"/>
    <n v="25"/>
    <m/>
    <m/>
  </r>
  <r>
    <x v="2"/>
    <x v="14"/>
    <x v="3"/>
    <n v="25"/>
    <m/>
    <n v="20537"/>
    <n v="25"/>
    <m/>
    <m/>
  </r>
  <r>
    <x v="2"/>
    <x v="15"/>
    <x v="2"/>
    <n v="267"/>
    <m/>
    <n v="267"/>
    <m/>
    <m/>
    <m/>
  </r>
  <r>
    <x v="2"/>
    <x v="16"/>
    <x v="2"/>
    <n v="171"/>
    <m/>
    <n v="171"/>
    <m/>
    <m/>
    <m/>
  </r>
  <r>
    <x v="2"/>
    <x v="5"/>
    <x v="3"/>
    <n v="31691"/>
    <m/>
    <m/>
    <n v="31691"/>
    <m/>
    <m/>
  </r>
  <r>
    <x v="2"/>
    <x v="17"/>
    <x v="3"/>
    <n v="20378"/>
    <m/>
    <m/>
    <n v="20378"/>
    <m/>
    <m/>
  </r>
  <r>
    <x v="2"/>
    <x v="6"/>
    <x v="3"/>
    <n v="11059"/>
    <m/>
    <m/>
    <n v="11059"/>
    <m/>
    <m/>
  </r>
  <r>
    <x v="2"/>
    <x v="18"/>
    <x v="3"/>
    <n v="8116"/>
    <m/>
    <m/>
    <n v="8116"/>
    <m/>
    <m/>
  </r>
  <r>
    <x v="2"/>
    <x v="7"/>
    <x v="3"/>
    <n v="5037"/>
    <m/>
    <m/>
    <n v="5037"/>
    <m/>
    <m/>
  </r>
  <r>
    <x v="2"/>
    <x v="19"/>
    <x v="3"/>
    <n v="1291"/>
    <m/>
    <m/>
    <n v="1291"/>
    <m/>
    <m/>
  </r>
  <r>
    <x v="2"/>
    <x v="20"/>
    <x v="3"/>
    <n v="952"/>
    <m/>
    <m/>
    <n v="952"/>
    <m/>
    <m/>
  </r>
  <r>
    <x v="3"/>
    <x v="8"/>
    <x v="1"/>
    <n v="3300131"/>
    <n v="3300131"/>
    <m/>
    <m/>
    <m/>
    <m/>
  </r>
  <r>
    <x v="3"/>
    <x v="0"/>
    <x v="1"/>
    <n v="607659"/>
    <n v="607659"/>
    <n v="436644"/>
    <m/>
    <n v="2330"/>
    <m/>
  </r>
  <r>
    <x v="3"/>
    <x v="0"/>
    <x v="2"/>
    <n v="436644"/>
    <n v="607659"/>
    <n v="436644"/>
    <m/>
    <n v="2330"/>
    <m/>
  </r>
  <r>
    <x v="3"/>
    <x v="0"/>
    <x v="3"/>
    <n v="2330"/>
    <n v="607659"/>
    <n v="436644"/>
    <m/>
    <n v="2330"/>
    <m/>
  </r>
  <r>
    <x v="3"/>
    <x v="9"/>
    <x v="1"/>
    <n v="533605"/>
    <n v="533605"/>
    <m/>
    <m/>
    <m/>
    <m/>
  </r>
  <r>
    <x v="3"/>
    <x v="21"/>
    <x v="1"/>
    <n v="1648"/>
    <n v="1648"/>
    <m/>
    <m/>
    <m/>
    <m/>
  </r>
  <r>
    <x v="3"/>
    <x v="14"/>
    <x v="1"/>
    <n v="306"/>
    <n v="306"/>
    <n v="46629"/>
    <m/>
    <m/>
    <m/>
  </r>
  <r>
    <x v="3"/>
    <x v="6"/>
    <x v="1"/>
    <n v="288"/>
    <n v="288"/>
    <n v="3811"/>
    <m/>
    <m/>
    <m/>
  </r>
  <r>
    <x v="3"/>
    <x v="14"/>
    <x v="2"/>
    <n v="46629"/>
    <n v="306"/>
    <n v="46629"/>
    <m/>
    <m/>
    <m/>
  </r>
  <r>
    <x v="3"/>
    <x v="6"/>
    <x v="2"/>
    <n v="3811"/>
    <n v="288"/>
    <n v="3811"/>
    <m/>
    <m/>
    <m/>
  </r>
  <r>
    <x v="3"/>
    <x v="10"/>
    <x v="2"/>
    <n v="211841"/>
    <m/>
    <n v="211841"/>
    <m/>
    <m/>
    <m/>
  </r>
  <r>
    <x v="3"/>
    <x v="11"/>
    <x v="2"/>
    <n v="154618"/>
    <m/>
    <n v="154618"/>
    <m/>
    <m/>
    <m/>
  </r>
  <r>
    <x v="3"/>
    <x v="12"/>
    <x v="2"/>
    <n v="98452"/>
    <m/>
    <n v="98452"/>
    <m/>
    <m/>
    <m/>
  </r>
  <r>
    <x v="3"/>
    <x v="13"/>
    <x v="2"/>
    <n v="61191"/>
    <m/>
    <n v="61191"/>
    <m/>
    <m/>
    <m/>
  </r>
  <r>
    <x v="3"/>
    <x v="22"/>
    <x v="2"/>
    <n v="2600"/>
    <m/>
    <n v="2600"/>
    <m/>
    <m/>
    <m/>
  </r>
  <r>
    <x v="3"/>
    <x v="15"/>
    <x v="2"/>
    <n v="1018"/>
    <m/>
    <n v="1018"/>
    <m/>
    <m/>
    <m/>
  </r>
  <r>
    <x v="3"/>
    <x v="16"/>
    <x v="2"/>
    <n v="356"/>
    <m/>
    <n v="356"/>
    <m/>
    <m/>
    <m/>
  </r>
  <r>
    <x v="3"/>
    <x v="23"/>
    <x v="2"/>
    <n v="252"/>
    <m/>
    <n v="252"/>
    <m/>
    <m/>
    <m/>
  </r>
  <r>
    <x v="3"/>
    <x v="24"/>
    <x v="2"/>
    <n v="193"/>
    <m/>
    <n v="193"/>
    <m/>
    <m/>
    <m/>
  </r>
  <r>
    <x v="3"/>
    <x v="25"/>
    <x v="2"/>
    <n v="6"/>
    <m/>
    <n v="6"/>
    <m/>
    <m/>
    <m/>
  </r>
  <r>
    <x v="3"/>
    <x v="17"/>
    <x v="3"/>
    <n v="48174"/>
    <m/>
    <m/>
    <n v="48174"/>
    <m/>
    <m/>
  </r>
  <r>
    <x v="3"/>
    <x v="18"/>
    <x v="3"/>
    <n v="19645"/>
    <m/>
    <m/>
    <n v="19645"/>
    <m/>
    <m/>
  </r>
  <r>
    <x v="3"/>
    <x v="19"/>
    <x v="3"/>
    <n v="4372"/>
    <m/>
    <m/>
    <n v="4372"/>
    <m/>
    <m/>
  </r>
  <r>
    <x v="4"/>
    <x v="0"/>
    <x v="1"/>
    <n v="6142689"/>
    <n v="6142689"/>
    <m/>
    <m/>
    <n v="6197"/>
    <m/>
  </r>
  <r>
    <x v="4"/>
    <x v="0"/>
    <x v="0"/>
    <n v="6197"/>
    <n v="6142689"/>
    <m/>
    <m/>
    <n v="6197"/>
    <m/>
  </r>
  <r>
    <x v="4"/>
    <x v="21"/>
    <x v="1"/>
    <n v="8084"/>
    <n v="8084"/>
    <m/>
    <m/>
    <m/>
    <m/>
  </r>
  <r>
    <x v="4"/>
    <x v="17"/>
    <x v="3"/>
    <n v="48838"/>
    <m/>
    <m/>
    <n v="48838"/>
    <m/>
    <m/>
  </r>
  <r>
    <x v="4"/>
    <x v="18"/>
    <x v="3"/>
    <n v="20329"/>
    <m/>
    <m/>
    <n v="20329"/>
    <m/>
    <m/>
  </r>
  <r>
    <x v="4"/>
    <x v="19"/>
    <x v="3"/>
    <n v="4204"/>
    <m/>
    <m/>
    <n v="4204"/>
    <m/>
    <m/>
  </r>
  <r>
    <x v="4"/>
    <x v="26"/>
    <x v="3"/>
    <n v="5"/>
    <m/>
    <m/>
    <n v="5"/>
    <m/>
    <m/>
  </r>
  <r>
    <x v="4"/>
    <x v="20"/>
    <x v="3"/>
    <n v="2"/>
    <m/>
    <m/>
    <n v="2"/>
    <m/>
    <m/>
  </r>
  <r>
    <x v="4"/>
    <x v="24"/>
    <x v="2"/>
    <n v="1616"/>
    <m/>
    <n v="1616"/>
    <m/>
    <m/>
    <m/>
  </r>
  <r>
    <x v="4"/>
    <x v="23"/>
    <x v="2"/>
    <n v="1268"/>
    <m/>
    <n v="1268"/>
    <m/>
    <m/>
    <m/>
  </r>
  <r>
    <x v="4"/>
    <x v="15"/>
    <x v="2"/>
    <n v="835"/>
    <m/>
    <n v="835"/>
    <m/>
    <m/>
    <m/>
  </r>
  <r>
    <x v="4"/>
    <x v="25"/>
    <x v="2"/>
    <n v="766"/>
    <m/>
    <n v="766"/>
    <m/>
    <m/>
    <m/>
  </r>
  <r>
    <x v="4"/>
    <x v="27"/>
    <x v="2"/>
    <n v="730"/>
    <m/>
    <n v="730"/>
    <m/>
    <m/>
    <m/>
  </r>
  <r>
    <x v="5"/>
    <x v="8"/>
    <x v="1"/>
    <n v="4727579"/>
    <n v="4727579"/>
    <m/>
    <m/>
    <m/>
    <m/>
  </r>
  <r>
    <x v="5"/>
    <x v="0"/>
    <x v="1"/>
    <n v="1645760"/>
    <n v="1645760"/>
    <m/>
    <m/>
    <n v="184"/>
    <m/>
  </r>
  <r>
    <x v="5"/>
    <x v="0"/>
    <x v="0"/>
    <n v="184"/>
    <n v="1645760"/>
    <m/>
    <m/>
    <n v="184"/>
    <m/>
  </r>
  <r>
    <x v="5"/>
    <x v="1"/>
    <x v="1"/>
    <n v="742244"/>
    <n v="742244"/>
    <m/>
    <m/>
    <m/>
    <m/>
  </r>
  <r>
    <x v="5"/>
    <x v="9"/>
    <x v="1"/>
    <n v="627748"/>
    <n v="627748"/>
    <m/>
    <m/>
    <m/>
    <m/>
  </r>
  <r>
    <x v="5"/>
    <x v="2"/>
    <x v="1"/>
    <n v="193121"/>
    <n v="193121"/>
    <m/>
    <m/>
    <m/>
    <m/>
  </r>
  <r>
    <x v="5"/>
    <x v="28"/>
    <x v="1"/>
    <n v="103581"/>
    <n v="103581"/>
    <m/>
    <m/>
    <m/>
    <m/>
  </r>
  <r>
    <x v="5"/>
    <x v="29"/>
    <x v="1"/>
    <n v="63806"/>
    <n v="63806"/>
    <m/>
    <m/>
    <m/>
    <m/>
  </r>
  <r>
    <x v="5"/>
    <x v="30"/>
    <x v="1"/>
    <n v="21758"/>
    <n v="21758"/>
    <m/>
    <m/>
    <m/>
    <m/>
  </r>
  <r>
    <x v="5"/>
    <x v="21"/>
    <x v="1"/>
    <n v="13639"/>
    <n v="13639"/>
    <m/>
    <m/>
    <m/>
    <m/>
  </r>
  <r>
    <x v="5"/>
    <x v="31"/>
    <x v="1"/>
    <n v="1502"/>
    <n v="1502"/>
    <m/>
    <m/>
    <m/>
    <m/>
  </r>
  <r>
    <x v="5"/>
    <x v="15"/>
    <x v="1"/>
    <n v="31"/>
    <n v="31"/>
    <m/>
    <n v="200"/>
    <m/>
    <m/>
  </r>
  <r>
    <x v="5"/>
    <x v="15"/>
    <x v="3"/>
    <n v="200"/>
    <n v="31"/>
    <m/>
    <n v="200"/>
    <m/>
    <m/>
  </r>
  <r>
    <x v="5"/>
    <x v="17"/>
    <x v="3"/>
    <n v="93727"/>
    <m/>
    <m/>
    <n v="93727"/>
    <m/>
    <m/>
  </r>
  <r>
    <x v="5"/>
    <x v="18"/>
    <x v="3"/>
    <n v="23790"/>
    <m/>
    <m/>
    <n v="23790"/>
    <m/>
    <m/>
  </r>
  <r>
    <x v="5"/>
    <x v="19"/>
    <x v="3"/>
    <n v="3961"/>
    <m/>
    <m/>
    <n v="3961"/>
    <m/>
    <m/>
  </r>
  <r>
    <x v="5"/>
    <x v="32"/>
    <x v="3"/>
    <n v="134"/>
    <m/>
    <m/>
    <n v="134"/>
    <m/>
    <m/>
  </r>
  <r>
    <x v="5"/>
    <x v="33"/>
    <x v="3"/>
    <n v="41"/>
    <m/>
    <m/>
    <n v="41"/>
    <m/>
    <m/>
  </r>
  <r>
    <x v="5"/>
    <x v="34"/>
    <x v="3"/>
    <n v="40"/>
    <m/>
    <m/>
    <n v="40"/>
    <m/>
    <m/>
  </r>
  <r>
    <x v="5"/>
    <x v="26"/>
    <x v="3"/>
    <n v="15"/>
    <m/>
    <m/>
    <n v="15"/>
    <m/>
    <m/>
  </r>
  <r>
    <x v="5"/>
    <x v="35"/>
    <x v="3"/>
    <n v="14"/>
    <m/>
    <m/>
    <n v="14"/>
    <m/>
    <m/>
  </r>
  <r>
    <x v="5"/>
    <x v="36"/>
    <x v="3"/>
    <n v="11"/>
    <m/>
    <m/>
    <n v="11"/>
    <m/>
    <m/>
  </r>
  <r>
    <x v="5"/>
    <x v="37"/>
    <x v="3"/>
    <n v="4"/>
    <m/>
    <m/>
    <n v="4"/>
    <m/>
    <m/>
  </r>
  <r>
    <x v="5"/>
    <x v="38"/>
    <x v="3"/>
    <n v="2"/>
    <m/>
    <m/>
    <n v="2"/>
    <m/>
    <m/>
  </r>
  <r>
    <x v="5"/>
    <x v="39"/>
    <x v="3"/>
    <n v="1"/>
    <m/>
    <m/>
    <n v="1"/>
    <m/>
    <m/>
  </r>
  <r>
    <x v="5"/>
    <x v="40"/>
    <x v="3"/>
    <n v="1"/>
    <m/>
    <m/>
    <n v="1"/>
    <m/>
    <m/>
  </r>
  <r>
    <x v="5"/>
    <x v="20"/>
    <x v="3"/>
    <n v="1"/>
    <m/>
    <m/>
    <n v="1"/>
    <m/>
    <m/>
  </r>
  <r>
    <x v="5"/>
    <x v="41"/>
    <x v="2"/>
    <n v="3864"/>
    <m/>
    <n v="3864"/>
    <m/>
    <m/>
    <m/>
  </r>
  <r>
    <x v="5"/>
    <x v="24"/>
    <x v="2"/>
    <n v="2294"/>
    <m/>
    <n v="2294"/>
    <m/>
    <m/>
    <m/>
  </r>
  <r>
    <x v="5"/>
    <x v="27"/>
    <x v="2"/>
    <n v="581"/>
    <m/>
    <n v="581"/>
    <m/>
    <m/>
    <m/>
  </r>
  <r>
    <x v="5"/>
    <x v="42"/>
    <x v="2"/>
    <n v="572"/>
    <m/>
    <n v="572"/>
    <m/>
    <m/>
    <m/>
  </r>
  <r>
    <x v="5"/>
    <x v="25"/>
    <x v="2"/>
    <n v="209"/>
    <m/>
    <n v="209"/>
    <m/>
    <m/>
    <m/>
  </r>
  <r>
    <x v="5"/>
    <x v="43"/>
    <x v="2"/>
    <n v="91"/>
    <m/>
    <n v="91"/>
    <m/>
    <m/>
    <m/>
  </r>
  <r>
    <x v="5"/>
    <x v="44"/>
    <x v="2"/>
    <n v="88"/>
    <m/>
    <n v="88"/>
    <m/>
    <m/>
    <m/>
  </r>
  <r>
    <x v="5"/>
    <x v="45"/>
    <x v="2"/>
    <n v="13"/>
    <m/>
    <n v="13"/>
    <m/>
    <m/>
    <m/>
  </r>
  <r>
    <x v="5"/>
    <x v="46"/>
    <x v="2"/>
    <n v="10"/>
    <m/>
    <n v="10"/>
    <m/>
    <m/>
    <m/>
  </r>
  <r>
    <x v="6"/>
    <x v="8"/>
    <x v="1"/>
    <n v="4661228"/>
    <n v="4661228"/>
    <m/>
    <m/>
    <m/>
    <m/>
  </r>
  <r>
    <x v="6"/>
    <x v="1"/>
    <x v="1"/>
    <n v="1469967"/>
    <n v="1469967"/>
    <m/>
    <m/>
    <m/>
    <m/>
  </r>
  <r>
    <x v="6"/>
    <x v="30"/>
    <x v="1"/>
    <n v="152548"/>
    <n v="152548"/>
    <m/>
    <m/>
    <m/>
    <m/>
  </r>
  <r>
    <x v="6"/>
    <x v="31"/>
    <x v="1"/>
    <n v="145269"/>
    <n v="145269"/>
    <m/>
    <m/>
    <m/>
    <m/>
  </r>
  <r>
    <x v="6"/>
    <x v="28"/>
    <x v="1"/>
    <n v="107014"/>
    <n v="107014"/>
    <m/>
    <m/>
    <m/>
    <m/>
  </r>
  <r>
    <x v="6"/>
    <x v="21"/>
    <x v="1"/>
    <n v="10568"/>
    <n v="10568"/>
    <m/>
    <m/>
    <m/>
    <m/>
  </r>
  <r>
    <x v="6"/>
    <x v="47"/>
    <x v="1"/>
    <n v="6140"/>
    <n v="6140"/>
    <m/>
    <m/>
    <m/>
    <m/>
  </r>
  <r>
    <x v="6"/>
    <x v="48"/>
    <x v="1"/>
    <n v="1159"/>
    <n v="1159"/>
    <m/>
    <m/>
    <m/>
    <m/>
  </r>
  <r>
    <x v="6"/>
    <x v="17"/>
    <x v="2"/>
    <n v="12"/>
    <m/>
    <n v="12"/>
    <n v="37230"/>
    <m/>
    <m/>
  </r>
  <r>
    <x v="6"/>
    <x v="17"/>
    <x v="3"/>
    <n v="37230"/>
    <m/>
    <n v="12"/>
    <n v="37230"/>
    <m/>
    <m/>
  </r>
  <r>
    <x v="6"/>
    <x v="19"/>
    <x v="3"/>
    <n v="9962"/>
    <m/>
    <m/>
    <n v="9962"/>
    <m/>
    <m/>
  </r>
  <r>
    <x v="6"/>
    <x v="49"/>
    <x v="3"/>
    <n v="1208"/>
    <m/>
    <m/>
    <n v="1208"/>
    <m/>
    <m/>
  </r>
  <r>
    <x v="6"/>
    <x v="15"/>
    <x v="3"/>
    <n v="1203"/>
    <m/>
    <m/>
    <n v="1203"/>
    <m/>
    <m/>
  </r>
  <r>
    <x v="6"/>
    <x v="34"/>
    <x v="3"/>
    <n v="134"/>
    <m/>
    <m/>
    <n v="134"/>
    <m/>
    <m/>
  </r>
  <r>
    <x v="6"/>
    <x v="38"/>
    <x v="3"/>
    <n v="78"/>
    <m/>
    <m/>
    <n v="78"/>
    <m/>
    <m/>
  </r>
  <r>
    <x v="6"/>
    <x v="32"/>
    <x v="3"/>
    <n v="11"/>
    <m/>
    <m/>
    <n v="11"/>
    <m/>
    <m/>
  </r>
  <r>
    <x v="6"/>
    <x v="20"/>
    <x v="3"/>
    <n v="1"/>
    <m/>
    <m/>
    <n v="1"/>
    <m/>
    <m/>
  </r>
  <r>
    <x v="6"/>
    <x v="18"/>
    <x v="2"/>
    <n v="18545"/>
    <m/>
    <n v="18545"/>
    <m/>
    <m/>
    <m/>
  </r>
  <r>
    <x v="6"/>
    <x v="24"/>
    <x v="2"/>
    <n v="1415"/>
    <m/>
    <n v="1415"/>
    <m/>
    <m/>
    <m/>
  </r>
  <r>
    <x v="6"/>
    <x v="43"/>
    <x v="2"/>
    <n v="1391"/>
    <m/>
    <n v="1391"/>
    <m/>
    <m/>
    <m/>
  </r>
  <r>
    <x v="6"/>
    <x v="44"/>
    <x v="2"/>
    <n v="334"/>
    <m/>
    <n v="334"/>
    <m/>
    <m/>
    <m/>
  </r>
  <r>
    <x v="6"/>
    <x v="50"/>
    <x v="2"/>
    <n v="260"/>
    <m/>
    <n v="260"/>
    <m/>
    <m/>
    <m/>
  </r>
  <r>
    <x v="6"/>
    <x v="45"/>
    <x v="2"/>
    <n v="129"/>
    <m/>
    <n v="129"/>
    <m/>
    <m/>
    <m/>
  </r>
  <r>
    <x v="6"/>
    <x v="0"/>
    <x v="0"/>
    <n v="93"/>
    <m/>
    <m/>
    <m/>
    <n v="93"/>
    <m/>
  </r>
  <r>
    <x v="7"/>
    <x v="51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DCA39-AC42-AB40-8D6B-EC811BFC0BEA}" name="樞紐分析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14:J16" firstHeaderRow="1" firstDataRow="2" firstDataCol="1" rowPageCount="1" colPageCount="1"/>
  <pivotFields count="4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multipleItemSelectionAllowed="1" showAll="0">
      <items count="4">
        <item h="1" x="1"/>
        <item x="0"/>
        <item h="1" x="2"/>
        <item t="default"/>
      </items>
    </pivotField>
    <pivotField dataField="1" showAll="0"/>
  </pivotFields>
  <rowItems count="1">
    <i/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hier="-1"/>
  </pageFields>
  <dataFields count="1">
    <dataField name="加總 - QTY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A8C45F-87AD-1C40-95D5-64E0810A5D0E}" name="樞紐分析表6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5:J7" firstHeaderRow="1" firstDataRow="2" firstDataCol="1" rowPageCount="1" colPageCount="1"/>
  <pivotFields count="4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multipleItemSelectionAllowed="1" showAll="0">
      <items count="5">
        <item x="2"/>
        <item h="1" x="1"/>
        <item h="1" x="0"/>
        <item h="1" x="3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dataField="1" showAll="0"/>
  </pivotFields>
  <rowItems count="1">
    <i/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hier="-1"/>
  </pageFields>
  <dataFields count="1">
    <dataField name="加總 - QTY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8AC9AC-D9DC-474C-B8B4-325E5808B328}" name="樞紐分析表10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9">
  <location ref="B33:F42" firstHeaderRow="1" firstDataRow="2" firstDataCol="1" rowPageCount="1" colPageCount="1"/>
  <pivotFields count="4">
    <pivotField axis="axisRow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Col" multipleItemSelectionAllowed="1" showAll="0">
      <items count="5">
        <item x="2"/>
        <item x="1"/>
        <item x="0"/>
        <item h="1" x="3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加總 - QTY" fld="3" baseField="0" baseItem="0" numFmtId="177"/>
  </dataFields>
  <formats count="1">
    <format dxfId="0">
      <pivotArea dataOnly="0" labelOnly="1" fieldPosition="0">
        <references count="1">
          <reference field="1" count="0"/>
        </references>
      </pivotArea>
    </format>
  </formats>
  <chartFormats count="6"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78A7FB-496D-B548-97E9-EBF7F5FB01AC}" name="樞紐分析表1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8">
  <location ref="B52:E61" firstHeaderRow="1" firstDataRow="2" firstDataCol="1" rowPageCount="1" colPageCount="1"/>
  <pivotFields count="4">
    <pivotField axis="axisRow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axis="axisCol" multipleItemSelectionAllowed="1" showAll="0">
      <items count="4">
        <item x="0"/>
        <item x="1"/>
        <item h="1" x="2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加總 - QTY" fld="3" baseField="0" baseItem="0" numFmtId="177"/>
  </dataFields>
  <formats count="1">
    <format dxfId="1">
      <pivotArea dataOnly="0" labelOnly="1" fieldPosition="0">
        <references count="1">
          <reference field="2" count="0"/>
        </references>
      </pivotArea>
    </format>
  </formats>
  <chartFormats count="4"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532545-0C24-4840-92EF-E4196BF98951}" name="樞紐分析表14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9">
  <location ref="B74:E83" firstHeaderRow="1" firstDataRow="2" firstDataCol="1" rowPageCount="1" colPageCount="1"/>
  <pivotFields count="4">
    <pivotField axis="axisRow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Col" multipleItemSelectionAllowed="1" showAll="0">
      <items count="4">
        <item x="0"/>
        <item x="1"/>
        <item h="1" x="2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加總 - QTY" fld="3" baseField="0" baseItem="0" numFmtId="177"/>
  </dataField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72A1E6-6CCB-8C4D-AC54-A456C1F5652F}" name="樞紐分析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23:J25" firstHeaderRow="1" firstDataRow="2" firstDataCol="1" rowPageCount="1" colPageCount="1"/>
  <pivotFields count="4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Page" multipleItemSelectionAllowed="1" showAll="0">
      <items count="5">
        <item x="2"/>
        <item x="1"/>
        <item h="1" x="0"/>
        <item h="1" x="3"/>
        <item t="default"/>
      </items>
    </pivotField>
    <pivotField multipleItemSelectionAllowed="1" showAll="0">
      <items count="4">
        <item h="1" x="1"/>
        <item x="0"/>
        <item h="1" x="2"/>
        <item t="default"/>
      </items>
    </pivotField>
    <pivotField dataField="1" showAll="0"/>
  </pivotFields>
  <rowItems count="1">
    <i/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hier="-1"/>
  </pageFields>
  <dataFields count="1">
    <dataField name="加總 - QTY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B5DF58-76D6-8C40-8044-D8FDC4236B53}" name="樞紐分析表5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33:H49" firstHeaderRow="1" firstDataRow="2" firstDataCol="1" rowPageCount="1" colPageCount="1"/>
  <pivotFields count="9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Row" showAll="0">
      <items count="53">
        <item x="19"/>
        <item x="39"/>
        <item x="33"/>
        <item x="37"/>
        <item x="36"/>
        <item x="32"/>
        <item h="1" x="40"/>
        <item x="49"/>
        <item h="1" x="42"/>
        <item x="45"/>
        <item x="25"/>
        <item x="16"/>
        <item h="1" x="15"/>
        <item h="1" x="0"/>
        <item x="13"/>
        <item x="17"/>
        <item h="1" x="35"/>
        <item x="18"/>
        <item x="34"/>
        <item h="1" x="20"/>
        <item h="1" x="10"/>
        <item h="1" x="47"/>
        <item h="1" x="26"/>
        <item h="1" x="21"/>
        <item h="1" x="5"/>
        <item h="1" x="43"/>
        <item h="1" x="46"/>
        <item h="1" x="23"/>
        <item h="1" x="48"/>
        <item h="1" x="12"/>
        <item h="1" x="22"/>
        <item h="1" x="24"/>
        <item h="1" x="44"/>
        <item h="1" x="27"/>
        <item h="1" x="50"/>
        <item h="1" x="29"/>
        <item h="1" x="28"/>
        <item h="1" x="2"/>
        <item h="1" x="1"/>
        <item h="1" x="30"/>
        <item h="1" x="9"/>
        <item h="1" x="8"/>
        <item h="1" x="7"/>
        <item h="1" x="4"/>
        <item h="1" x="14"/>
        <item h="1" x="31"/>
        <item h="1" x="6"/>
        <item h="1" x="3"/>
        <item h="1" x="41"/>
        <item h="1" x="11"/>
        <item h="1" x="38"/>
        <item h="1" x="51"/>
        <item t="default"/>
      </items>
    </pivotField>
    <pivotField axis="axisPage" multipleItemSelectionAllowed="1" showAll="0">
      <items count="7">
        <item x="3"/>
        <item sd="0" x="4"/>
        <item sd="0" x="2"/>
        <item h="1" sd="0" x="1"/>
        <item h="1" sd="0" x="0"/>
        <item h="1" x="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4"/>
    </i>
    <i>
      <x v="15"/>
    </i>
    <i>
      <x v="17"/>
    </i>
    <i>
      <x v="18"/>
    </i>
    <i t="grand">
      <x/>
    </i>
  </rowItems>
  <colFields count="1">
    <field x="0"/>
  </colFields>
  <colItems count="6">
    <i>
      <x v="2"/>
    </i>
    <i>
      <x v="3"/>
    </i>
    <i>
      <x v="4"/>
    </i>
    <i>
      <x v="5"/>
    </i>
    <i>
      <x v="6"/>
    </i>
    <i t="grand">
      <x/>
    </i>
  </colItems>
  <pageFields count="1">
    <pageField fld="2" hier="-1"/>
  </pageFields>
  <dataFields count="1">
    <dataField name="加總 - 筆數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BFAFC-65C2-B945-AB69-BFC703F33ECF}" name="樞紐分析表4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7">
  <location ref="Q3:Y8" firstHeaderRow="1" firstDataRow="2" firstDataCol="1"/>
  <pivotFields count="4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Row" multipleItemSelectionAllowed="1" showAll="0">
      <items count="5">
        <item x="2"/>
        <item x="1"/>
        <item x="0"/>
        <item x="3"/>
        <item t="default"/>
      </items>
    </pivotField>
    <pivotField multipleItemSelectionAllowed="1" showAll="0">
      <items count="4">
        <item x="0"/>
        <item x="1"/>
        <item h="1" x="2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加總 - QTY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131214-CE8A-C343-A04B-345D7010EEC2}" name="樞紐分析表3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3:J10" firstHeaderRow="1" firstDataRow="2" firstDataCol="1"/>
  <pivotFields count="9">
    <pivotField axis="axisCol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Row" showAll="0" sortType="descending">
      <items count="53">
        <item x="19"/>
        <item x="39"/>
        <item x="33"/>
        <item x="37"/>
        <item x="36"/>
        <item x="32"/>
        <item x="40"/>
        <item x="49"/>
        <item x="42"/>
        <item x="45"/>
        <item x="25"/>
        <item x="16"/>
        <item x="0"/>
        <item x="13"/>
        <item x="17"/>
        <item x="35"/>
        <item x="18"/>
        <item x="34"/>
        <item x="20"/>
        <item x="10"/>
        <item x="47"/>
        <item x="15"/>
        <item x="26"/>
        <item x="21"/>
        <item x="5"/>
        <item x="43"/>
        <item x="46"/>
        <item x="23"/>
        <item x="48"/>
        <item x="12"/>
        <item x="22"/>
        <item x="24"/>
        <item x="44"/>
        <item x="27"/>
        <item x="50"/>
        <item x="29"/>
        <item x="28"/>
        <item x="2"/>
        <item x="1"/>
        <item x="30"/>
        <item x="9"/>
        <item x="8"/>
        <item x="7"/>
        <item x="4"/>
        <item x="14"/>
        <item x="31"/>
        <item x="6"/>
        <item x="3"/>
        <item x="41"/>
        <item x="11"/>
        <item x="38"/>
        <item x="51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0" count="1" selected="0">
              <x v="0"/>
            </reference>
          </references>
        </pivotArea>
      </autoSortScope>
    </pivotField>
    <pivotField axis="axisRow" showAll="0">
      <items count="7">
        <item sd="0" x="3"/>
        <item sd="0" x="4"/>
        <item sd="0" x="2"/>
        <item sd="0" x="1"/>
        <item sd="0" x="0"/>
        <item h="1" x="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2">
    <field x="2"/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加總 - 筆數" fld="3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922B-0C28-6746-8815-FEF774B08309}">
  <dimension ref="B2:W15"/>
  <sheetViews>
    <sheetView showGridLines="0" zoomScale="125" workbookViewId="0">
      <selection activeCell="X3" sqref="X3"/>
    </sheetView>
  </sheetViews>
  <sheetFormatPr baseColWidth="10" defaultRowHeight="27" customHeight="1"/>
  <cols>
    <col min="1" max="1" width="2.83203125" style="4" customWidth="1"/>
    <col min="2" max="2" width="7.33203125" style="4" customWidth="1"/>
    <col min="3" max="3" width="13.1640625" style="4" bestFit="1" customWidth="1"/>
    <col min="4" max="4" width="9.33203125" style="4" customWidth="1"/>
    <col min="5" max="5" width="9.33203125" style="8" customWidth="1"/>
    <col min="6" max="6" width="9.33203125" style="4" customWidth="1"/>
    <col min="7" max="7" width="9.33203125" style="8" customWidth="1"/>
    <col min="8" max="8" width="9.33203125" style="4" customWidth="1"/>
    <col min="9" max="9" width="9.33203125" style="8" customWidth="1"/>
    <col min="10" max="10" width="9.33203125" style="4" customWidth="1"/>
    <col min="11" max="11" width="9.33203125" style="8" customWidth="1"/>
    <col min="12" max="12" width="9.33203125" style="4" customWidth="1"/>
    <col min="13" max="13" width="9.33203125" style="8" customWidth="1"/>
    <col min="14" max="14" width="9.33203125" style="4" customWidth="1"/>
    <col min="15" max="15" width="9.33203125" style="8" customWidth="1"/>
    <col min="16" max="16" width="9.33203125" style="4" customWidth="1"/>
    <col min="17" max="17" width="9.33203125" style="8" customWidth="1"/>
    <col min="18" max="18" width="10.1640625" style="8" hidden="1" customWidth="1"/>
    <col min="19" max="19" width="11.1640625" style="4" customWidth="1"/>
    <col min="20" max="20" width="10.6640625" style="4" customWidth="1"/>
    <col min="21" max="21" width="0.1640625" style="4" hidden="1" customWidth="1"/>
    <col min="22" max="23" width="10" style="4" customWidth="1"/>
    <col min="24" max="16384" width="10.83203125" style="4"/>
  </cols>
  <sheetData>
    <row r="2" spans="2:23" ht="36" customHeight="1">
      <c r="B2" s="46" t="s">
        <v>24</v>
      </c>
      <c r="C2" s="47"/>
      <c r="D2" s="47" t="s">
        <v>23</v>
      </c>
      <c r="E2" s="47"/>
      <c r="F2" s="47" t="s">
        <v>22</v>
      </c>
      <c r="G2" s="47"/>
      <c r="H2" s="47" t="s">
        <v>25</v>
      </c>
      <c r="I2" s="47"/>
      <c r="J2" s="47" t="s">
        <v>26</v>
      </c>
      <c r="K2" s="47"/>
      <c r="L2" s="47" t="s">
        <v>27</v>
      </c>
      <c r="M2" s="47"/>
      <c r="N2" s="47" t="s">
        <v>28</v>
      </c>
      <c r="O2" s="47"/>
      <c r="P2" s="47" t="s">
        <v>29</v>
      </c>
      <c r="Q2" s="47"/>
      <c r="R2" s="4"/>
      <c r="S2" s="48" t="s">
        <v>30</v>
      </c>
      <c r="T2" s="48"/>
      <c r="U2" s="13"/>
      <c r="V2" s="48" t="s">
        <v>31</v>
      </c>
      <c r="W2" s="48"/>
    </row>
    <row r="3" spans="2:23" ht="36" customHeight="1">
      <c r="B3" s="44" t="s">
        <v>20</v>
      </c>
      <c r="C3" s="44"/>
      <c r="D3" s="43">
        <v>11172968</v>
      </c>
      <c r="E3" s="43"/>
      <c r="F3" s="43">
        <v>4517682</v>
      </c>
      <c r="G3" s="43"/>
      <c r="H3" s="43">
        <v>5664004</v>
      </c>
      <c r="I3" s="43"/>
      <c r="J3" s="43">
        <v>5535769</v>
      </c>
      <c r="K3" s="43"/>
      <c r="L3" s="43">
        <v>6235563</v>
      </c>
      <c r="M3" s="43"/>
      <c r="N3" s="43">
        <v>8270617</v>
      </c>
      <c r="O3" s="43"/>
      <c r="P3" s="43">
        <v>6607828</v>
      </c>
      <c r="Q3" s="43"/>
      <c r="R3" s="9"/>
      <c r="S3" s="49">
        <f>SUM(C3:P3)</f>
        <v>48004431</v>
      </c>
      <c r="T3" s="49"/>
      <c r="V3" s="49">
        <f>S3/7</f>
        <v>6857775.8571428573</v>
      </c>
      <c r="W3" s="49"/>
    </row>
    <row r="4" spans="2:23" ht="36" customHeight="1">
      <c r="B4" s="44" t="s">
        <v>21</v>
      </c>
      <c r="C4" s="44"/>
      <c r="D4" s="43">
        <v>11172953</v>
      </c>
      <c r="E4" s="43"/>
      <c r="F4" s="43">
        <v>4517032</v>
      </c>
      <c r="G4" s="43"/>
      <c r="H4" s="43">
        <v>5663249</v>
      </c>
      <c r="I4" s="43"/>
      <c r="J4" s="43">
        <v>5535080</v>
      </c>
      <c r="K4" s="43"/>
      <c r="L4" s="43">
        <v>6212520</v>
      </c>
      <c r="M4" s="43"/>
      <c r="N4" s="43">
        <v>8260540</v>
      </c>
      <c r="O4" s="43"/>
      <c r="P4" s="43">
        <v>6622050</v>
      </c>
      <c r="Q4" s="43"/>
      <c r="R4" s="9"/>
      <c r="S4" s="49">
        <f>SUM(C4:P4)</f>
        <v>47983424</v>
      </c>
      <c r="T4" s="49"/>
      <c r="V4" s="49">
        <f>S4/7</f>
        <v>6854774.8571428573</v>
      </c>
      <c r="W4" s="49"/>
    </row>
    <row r="5" spans="2:23" ht="36" customHeight="1">
      <c r="B5" s="44" t="s">
        <v>15</v>
      </c>
      <c r="C5" s="44"/>
      <c r="D5" s="43">
        <v>7407291</v>
      </c>
      <c r="E5" s="43"/>
      <c r="F5" s="43">
        <v>1321474</v>
      </c>
      <c r="G5" s="43"/>
      <c r="H5" s="43">
        <v>1553673</v>
      </c>
      <c r="I5" s="43"/>
      <c r="J5" s="43">
        <v>1537300</v>
      </c>
      <c r="K5" s="43"/>
      <c r="L5" s="43">
        <v>1706112</v>
      </c>
      <c r="M5" s="43"/>
      <c r="N5" s="43">
        <v>2809235</v>
      </c>
      <c r="O5" s="43"/>
      <c r="P5" s="43">
        <v>1714228</v>
      </c>
      <c r="Q5" s="43"/>
      <c r="R5" s="9"/>
      <c r="S5" s="49">
        <f>SUM(C5:P5)</f>
        <v>18049313</v>
      </c>
      <c r="T5" s="49"/>
      <c r="V5" s="49">
        <f>S5/7</f>
        <v>2578473.2857142859</v>
      </c>
      <c r="W5" s="49"/>
    </row>
    <row r="6" spans="2:23" ht="36" customHeight="1">
      <c r="B6" s="44" t="s">
        <v>16</v>
      </c>
      <c r="C6" s="44"/>
      <c r="D6" s="43">
        <v>2930950</v>
      </c>
      <c r="E6" s="43"/>
      <c r="F6" s="43">
        <v>1520783</v>
      </c>
      <c r="G6" s="43"/>
      <c r="H6" s="43">
        <v>1793339</v>
      </c>
      <c r="I6" s="43"/>
      <c r="J6" s="43">
        <v>1792428</v>
      </c>
      <c r="K6" s="43"/>
      <c r="L6" s="43">
        <v>2101207</v>
      </c>
      <c r="M6" s="43"/>
      <c r="N6" s="43">
        <v>3024771</v>
      </c>
      <c r="O6" s="43"/>
      <c r="P6" s="43">
        <v>2274212</v>
      </c>
      <c r="Q6" s="43"/>
      <c r="R6" s="9"/>
      <c r="S6" s="49">
        <f>SUM(C6:P6)</f>
        <v>15437690</v>
      </c>
      <c r="T6" s="49"/>
      <c r="V6" s="49">
        <f>S6/7</f>
        <v>2205384.2857142859</v>
      </c>
      <c r="W6" s="49"/>
    </row>
    <row r="7" spans="2:23" ht="36" customHeight="1">
      <c r="B7" s="45" t="s">
        <v>11</v>
      </c>
      <c r="C7" s="5" t="s">
        <v>5</v>
      </c>
      <c r="D7" s="6">
        <v>29725</v>
      </c>
      <c r="E7" s="7">
        <f>D7/D3</f>
        <v>2.6604390167411203E-3</v>
      </c>
      <c r="F7" s="6">
        <v>21644</v>
      </c>
      <c r="G7" s="7">
        <f>F7/F3</f>
        <v>4.7909525283098718E-3</v>
      </c>
      <c r="H7" s="6">
        <v>26953</v>
      </c>
      <c r="I7" s="7">
        <f>H7/H3</f>
        <v>4.7586477693165475E-3</v>
      </c>
      <c r="J7" s="6">
        <v>26301</v>
      </c>
      <c r="K7" s="7">
        <f>J7/J3</f>
        <v>4.7511014278233069E-3</v>
      </c>
      <c r="L7" s="6">
        <v>27837</v>
      </c>
      <c r="M7" s="7">
        <f>L7/L3</f>
        <v>4.4642320188249237E-3</v>
      </c>
      <c r="N7" s="6">
        <v>35064</v>
      </c>
      <c r="O7" s="7">
        <f>N7/N3</f>
        <v>4.2395869618917182E-3</v>
      </c>
      <c r="P7" s="6">
        <v>34898</v>
      </c>
      <c r="Q7" s="7">
        <f>P7/P3</f>
        <v>5.2813118016994389E-3</v>
      </c>
      <c r="R7" s="10"/>
      <c r="S7" s="11">
        <f>SUM(C7:P7)</f>
        <v>202422.02566495971</v>
      </c>
      <c r="T7" s="7">
        <f>S7/S3</f>
        <v>4.2167362772190702E-3</v>
      </c>
      <c r="V7" s="11">
        <f>S7/7</f>
        <v>28917.432237851386</v>
      </c>
      <c r="W7" s="7">
        <f>V7/V3</f>
        <v>4.2167362772190693E-3</v>
      </c>
    </row>
    <row r="8" spans="2:23" ht="36" customHeight="1">
      <c r="B8" s="45"/>
      <c r="C8" s="5" t="s">
        <v>6</v>
      </c>
      <c r="D8" s="6">
        <v>13300</v>
      </c>
      <c r="E8" s="7">
        <f>D8/D3</f>
        <v>1.1903730503837477E-3</v>
      </c>
      <c r="F8" s="6">
        <v>40500</v>
      </c>
      <c r="G8" s="7">
        <f>F8/F3</f>
        <v>8.9647744130728988E-3</v>
      </c>
      <c r="H8" s="6">
        <v>52100</v>
      </c>
      <c r="I8" s="7">
        <f>H8/H3</f>
        <v>9.1984398316102885E-3</v>
      </c>
      <c r="J8" s="6">
        <v>48200</v>
      </c>
      <c r="K8" s="7">
        <f>J8/J3</f>
        <v>8.7070107152231249E-3</v>
      </c>
      <c r="L8" s="6">
        <v>48900</v>
      </c>
      <c r="M8" s="7">
        <f>L8/L3</f>
        <v>7.8421146574896277E-3</v>
      </c>
      <c r="N8" s="6">
        <v>73600</v>
      </c>
      <c r="O8" s="7">
        <f>N8/N3</f>
        <v>8.8989733172265134E-3</v>
      </c>
      <c r="P8" s="6">
        <v>52200</v>
      </c>
      <c r="Q8" s="7">
        <f>P8/P3</f>
        <v>7.8997213607860245E-3</v>
      </c>
      <c r="R8" s="10"/>
      <c r="S8" s="11">
        <f t="shared" ref="S8:S15" si="0">SUM(C8:P8)</f>
        <v>328800.04480168596</v>
      </c>
      <c r="T8" s="7">
        <f>S8/S3</f>
        <v>6.8493686510248597E-3</v>
      </c>
      <c r="V8" s="11">
        <f t="shared" ref="V8:V15" si="1">S8/7</f>
        <v>46971.43497166942</v>
      </c>
      <c r="W8" s="7">
        <f>V8/V3</f>
        <v>6.8493686510248588E-3</v>
      </c>
    </row>
    <row r="9" spans="2:23" ht="36" customHeight="1">
      <c r="B9" s="45"/>
      <c r="C9" s="5" t="s">
        <v>7</v>
      </c>
      <c r="D9" s="6">
        <v>509</v>
      </c>
      <c r="E9" s="7">
        <f>D9/D3</f>
        <v>4.5556382153784023E-5</v>
      </c>
      <c r="F9" s="6">
        <v>1295</v>
      </c>
      <c r="G9" s="7">
        <f>F9/F3</f>
        <v>2.8665142876368901E-4</v>
      </c>
      <c r="H9" s="6">
        <v>1380</v>
      </c>
      <c r="I9" s="7">
        <f>H9/H3</f>
        <v>2.4364389573171204E-4</v>
      </c>
      <c r="J9" s="6">
        <v>1708</v>
      </c>
      <c r="K9" s="7">
        <f>J9/J3</f>
        <v>3.0853888592533393E-4</v>
      </c>
      <c r="L9" s="6">
        <v>2080</v>
      </c>
      <c r="M9" s="7">
        <f>L9/L3</f>
        <v>3.3357052121837276E-4</v>
      </c>
      <c r="N9" s="6">
        <v>2541</v>
      </c>
      <c r="O9" s="7">
        <f>N9/N3</f>
        <v>3.0723221737870342E-4</v>
      </c>
      <c r="P9" s="6">
        <v>1203</v>
      </c>
      <c r="Q9" s="7">
        <f>P9/P3</f>
        <v>1.8205679687788483E-4</v>
      </c>
      <c r="R9" s="10"/>
      <c r="S9" s="11">
        <f t="shared" si="0"/>
        <v>10716.001525193333</v>
      </c>
      <c r="T9" s="7">
        <f>S9/S3</f>
        <v>2.2322942490857423E-4</v>
      </c>
      <c r="V9" s="11">
        <f t="shared" si="1"/>
        <v>1530.8573607419046</v>
      </c>
      <c r="W9" s="7">
        <f>V9/V3</f>
        <v>2.232294249085742E-4</v>
      </c>
    </row>
    <row r="10" spans="2:23" ht="36" customHeight="1">
      <c r="B10" s="45"/>
      <c r="C10" s="5" t="s">
        <v>8</v>
      </c>
      <c r="D10" s="6">
        <v>37</v>
      </c>
      <c r="E10" s="7">
        <f>D10/D3</f>
        <v>3.311564125127719E-6</v>
      </c>
      <c r="F10" s="6">
        <v>156</v>
      </c>
      <c r="G10" s="7">
        <f>F10/F3</f>
        <v>3.4530982924428946E-5</v>
      </c>
      <c r="H10" s="6">
        <v>249</v>
      </c>
      <c r="I10" s="7">
        <f>H10/H3</f>
        <v>4.3961833360287172E-5</v>
      </c>
      <c r="J10" s="6">
        <v>196</v>
      </c>
      <c r="K10" s="7">
        <f>J10/J3</f>
        <v>3.540610166356291E-5</v>
      </c>
      <c r="L10" s="6">
        <v>175</v>
      </c>
      <c r="M10" s="7">
        <f>L10/L3</f>
        <v>2.8064827506353477E-5</v>
      </c>
      <c r="N10" s="6">
        <v>48</v>
      </c>
      <c r="O10" s="7">
        <f>N10/N3</f>
        <v>5.8036782503651175E-6</v>
      </c>
      <c r="P10" s="6">
        <v>82</v>
      </c>
      <c r="Q10" s="7">
        <f>P10/P3</f>
        <v>1.240952397671368E-5</v>
      </c>
      <c r="R10" s="10"/>
      <c r="S10" s="11">
        <f t="shared" si="0"/>
        <v>943.00015107898787</v>
      </c>
      <c r="T10" s="7">
        <f>S10/S3</f>
        <v>1.9644023091930573E-5</v>
      </c>
      <c r="V10" s="11">
        <f t="shared" si="1"/>
        <v>134.71430729699827</v>
      </c>
      <c r="W10" s="7">
        <f>V10/V3</f>
        <v>1.9644023091930573E-5</v>
      </c>
    </row>
    <row r="11" spans="2:23" ht="36" customHeight="1">
      <c r="B11" s="45"/>
      <c r="C11" s="5" t="s">
        <v>9</v>
      </c>
      <c r="D11" s="6">
        <v>18722</v>
      </c>
      <c r="E11" s="7">
        <f>D11/D3</f>
        <v>1.6756514473146259E-3</v>
      </c>
      <c r="F11" s="6">
        <v>42108</v>
      </c>
      <c r="G11" s="7">
        <f>F11/F3</f>
        <v>9.3207091601400904E-3</v>
      </c>
      <c r="H11" s="6">
        <v>59813</v>
      </c>
      <c r="I11" s="7">
        <f>H11/H3</f>
        <v>1.0560197344493401E-2</v>
      </c>
      <c r="J11" s="6">
        <v>60335</v>
      </c>
      <c r="K11" s="7">
        <f>J11/J3</f>
        <v>1.0899118080974839E-2</v>
      </c>
      <c r="L11" s="6">
        <v>52503</v>
      </c>
      <c r="M11" s="7">
        <f>L11/L3</f>
        <v>8.4199293632347232E-3</v>
      </c>
      <c r="N11" s="6">
        <v>63258</v>
      </c>
      <c r="O11" s="7">
        <f>N11/N3</f>
        <v>7.6485224741999298E-3</v>
      </c>
      <c r="P11" s="6">
        <v>57737</v>
      </c>
      <c r="Q11" s="7">
        <f>P11/P3</f>
        <v>8.7376669005307037E-3</v>
      </c>
      <c r="R11" s="10"/>
      <c r="S11" s="11">
        <f t="shared" si="0"/>
        <v>354476.04852412792</v>
      </c>
      <c r="T11" s="7">
        <f>S11/S3</f>
        <v>7.3842360202983747E-3</v>
      </c>
      <c r="V11" s="11">
        <f t="shared" si="1"/>
        <v>50639.435503446846</v>
      </c>
      <c r="W11" s="7">
        <f>V11/V3</f>
        <v>7.3842360202983747E-3</v>
      </c>
    </row>
    <row r="12" spans="2:23" ht="36" customHeight="1">
      <c r="B12" s="45"/>
      <c r="C12" s="5" t="s">
        <v>10</v>
      </c>
      <c r="D12" s="6">
        <v>480000</v>
      </c>
      <c r="E12" s="7">
        <f>D12/D3</f>
        <v>4.2960831893548788E-2</v>
      </c>
      <c r="F12" s="6">
        <v>218000</v>
      </c>
      <c r="G12" s="7">
        <f>F12/F3</f>
        <v>4.8254835112343013E-2</v>
      </c>
      <c r="H12" s="6">
        <v>265000</v>
      </c>
      <c r="I12" s="7">
        <f>H12/H3</f>
        <v>4.6786690122393983E-2</v>
      </c>
      <c r="J12" s="6">
        <v>264000</v>
      </c>
      <c r="K12" s="7">
        <f>J12/J3</f>
        <v>4.7689851220309228E-2</v>
      </c>
      <c r="L12" s="6">
        <v>308000</v>
      </c>
      <c r="M12" s="7">
        <f>L12/L3</f>
        <v>4.9394096411182115E-2</v>
      </c>
      <c r="N12" s="6">
        <v>391000</v>
      </c>
      <c r="O12" s="7">
        <f>N12/N3</f>
        <v>4.7275795747765859E-2</v>
      </c>
      <c r="P12" s="6">
        <v>313000</v>
      </c>
      <c r="Q12" s="7">
        <f>P12/P3</f>
        <v>4.736806103306563E-2</v>
      </c>
      <c r="R12" s="10"/>
      <c r="S12" s="11">
        <f t="shared" si="0"/>
        <v>2239000.2823621007</v>
      </c>
      <c r="T12" s="7">
        <f>S12/S3</f>
        <v>4.6641533619304863E-2</v>
      </c>
      <c r="V12" s="11">
        <f t="shared" si="1"/>
        <v>319857.18319458578</v>
      </c>
      <c r="W12" s="7">
        <f>V12/V3</f>
        <v>4.6641533619304863E-2</v>
      </c>
    </row>
    <row r="13" spans="2:23" ht="36" customHeight="1">
      <c r="B13" s="45" t="s">
        <v>17</v>
      </c>
      <c r="C13" s="5" t="s">
        <v>12</v>
      </c>
      <c r="D13" s="6">
        <v>22536</v>
      </c>
      <c r="E13" s="7">
        <f>D13/D3</f>
        <v>2.0170110574021156E-3</v>
      </c>
      <c r="F13" s="6">
        <v>61173</v>
      </c>
      <c r="G13" s="7">
        <f>F13/F3</f>
        <v>1.3540793707923665E-2</v>
      </c>
      <c r="H13" s="6">
        <v>78549</v>
      </c>
      <c r="I13" s="7">
        <f>H13/H3</f>
        <v>1.386810461292047E-2</v>
      </c>
      <c r="J13" s="6">
        <v>72191</v>
      </c>
      <c r="K13" s="7">
        <f>J13/J3</f>
        <v>1.3040825944868726E-2</v>
      </c>
      <c r="L13" s="6">
        <v>73378</v>
      </c>
      <c r="M13" s="7">
        <f>L13/L3</f>
        <v>1.176766235863546E-2</v>
      </c>
      <c r="N13" s="6">
        <v>121942</v>
      </c>
      <c r="O13" s="7">
        <f>N13/N3</f>
        <v>1.4744002775125484E-2</v>
      </c>
      <c r="P13" s="6">
        <v>49748</v>
      </c>
      <c r="Q13" s="7">
        <f>P13/P3</f>
        <v>7.528646326750636E-3</v>
      </c>
      <c r="R13" s="10"/>
      <c r="S13" s="11">
        <f t="shared" si="0"/>
        <v>479517.06897840049</v>
      </c>
      <c r="T13" s="7">
        <f>S13/S3</f>
        <v>9.989016825934267E-3</v>
      </c>
      <c r="V13" s="11">
        <f t="shared" si="1"/>
        <v>68502.438425485787</v>
      </c>
      <c r="W13" s="7">
        <f>V13/V3</f>
        <v>9.989016825934267E-3</v>
      </c>
    </row>
    <row r="14" spans="2:23" ht="36" customHeight="1">
      <c r="B14" s="45"/>
      <c r="C14" s="5" t="s">
        <v>13</v>
      </c>
      <c r="D14" s="6">
        <v>12464</v>
      </c>
      <c r="E14" s="7">
        <f>D14/D5</f>
        <v>1.6826664431031533E-3</v>
      </c>
      <c r="F14" s="6">
        <v>24684</v>
      </c>
      <c r="G14" s="7">
        <f>F14/F5</f>
        <v>1.8679141625185209E-2</v>
      </c>
      <c r="H14" s="6">
        <v>33025</v>
      </c>
      <c r="I14" s="7">
        <f>H14/H5</f>
        <v>2.1256081556415025E-2</v>
      </c>
      <c r="J14" s="6">
        <v>22560</v>
      </c>
      <c r="K14" s="7">
        <f>J14/J5</f>
        <v>1.4675079685162297E-2</v>
      </c>
      <c r="L14" s="6">
        <v>23218</v>
      </c>
      <c r="M14" s="7">
        <f>L14/L5</f>
        <v>1.3608719708905394E-2</v>
      </c>
      <c r="N14" s="6">
        <v>37549</v>
      </c>
      <c r="O14" s="7">
        <f>N14/N5</f>
        <v>1.336627231256908E-2</v>
      </c>
      <c r="P14" s="6">
        <v>18503</v>
      </c>
      <c r="Q14" s="7">
        <f>P14/P5</f>
        <v>1.0793780057261927E-2</v>
      </c>
      <c r="R14" s="10"/>
      <c r="S14" s="11">
        <f t="shared" si="0"/>
        <v>172003.08326796134</v>
      </c>
      <c r="T14" s="7">
        <f>S14/S5</f>
        <v>9.5296193970352966E-3</v>
      </c>
      <c r="V14" s="11">
        <f t="shared" si="1"/>
        <v>24571.869038280191</v>
      </c>
      <c r="W14" s="7">
        <f>V14/V5</f>
        <v>9.5296193970352949E-3</v>
      </c>
    </row>
    <row r="15" spans="2:23" ht="36" customHeight="1">
      <c r="B15" s="45"/>
      <c r="C15" s="5" t="s">
        <v>14</v>
      </c>
      <c r="D15" s="6">
        <v>9175</v>
      </c>
      <c r="E15" s="7">
        <f>D15/D6</f>
        <v>3.1303843463723366E-3</v>
      </c>
      <c r="F15" s="6">
        <v>18580</v>
      </c>
      <c r="G15" s="7">
        <f>F15/F6</f>
        <v>1.2217390646791818E-2</v>
      </c>
      <c r="H15" s="6">
        <v>28040</v>
      </c>
      <c r="I15" s="7">
        <f>H15/H6</f>
        <v>1.5635638326049899E-2</v>
      </c>
      <c r="J15" s="6">
        <v>23906</v>
      </c>
      <c r="K15" s="7">
        <f>J15/J6</f>
        <v>1.3337216334491539E-2</v>
      </c>
      <c r="L15" s="6">
        <v>24655</v>
      </c>
      <c r="M15" s="7">
        <f>L15/L6</f>
        <v>1.173373208827117E-2</v>
      </c>
      <c r="N15" s="6">
        <v>37985</v>
      </c>
      <c r="O15" s="7">
        <f>N15/N6</f>
        <v>1.2557975463266475E-2</v>
      </c>
      <c r="P15" s="6">
        <v>12967</v>
      </c>
      <c r="Q15" s="7">
        <f>P15/P6</f>
        <v>5.7017551573907794E-3</v>
      </c>
      <c r="R15" s="10"/>
      <c r="S15" s="11">
        <f t="shared" si="0"/>
        <v>155308.0686123372</v>
      </c>
      <c r="T15" s="7">
        <f>S15/S6</f>
        <v>1.0060317872190541E-2</v>
      </c>
      <c r="V15" s="11">
        <f t="shared" si="1"/>
        <v>22186.8669446196</v>
      </c>
      <c r="W15" s="7">
        <f>V15/V6</f>
        <v>1.0060317872190541E-2</v>
      </c>
    </row>
  </sheetData>
  <mergeCells count="52">
    <mergeCell ref="S3:T3"/>
    <mergeCell ref="S4:T4"/>
    <mergeCell ref="S5:T5"/>
    <mergeCell ref="S6:T6"/>
    <mergeCell ref="S2:T2"/>
    <mergeCell ref="V2:W2"/>
    <mergeCell ref="V3:W3"/>
    <mergeCell ref="V4:W4"/>
    <mergeCell ref="V5:W5"/>
    <mergeCell ref="V6:W6"/>
    <mergeCell ref="L2:M2"/>
    <mergeCell ref="N2:O2"/>
    <mergeCell ref="P2:Q2"/>
    <mergeCell ref="B6:C6"/>
    <mergeCell ref="D6:E6"/>
    <mergeCell ref="F6:G6"/>
    <mergeCell ref="H6:I6"/>
    <mergeCell ref="J6:K6"/>
    <mergeCell ref="L6:M6"/>
    <mergeCell ref="L5:M5"/>
    <mergeCell ref="N5:O5"/>
    <mergeCell ref="P5:Q5"/>
    <mergeCell ref="N6:O6"/>
    <mergeCell ref="P6:Q6"/>
    <mergeCell ref="L3:M3"/>
    <mergeCell ref="N3:O3"/>
    <mergeCell ref="B7:B12"/>
    <mergeCell ref="B13:B15"/>
    <mergeCell ref="B2:C2"/>
    <mergeCell ref="H2:I2"/>
    <mergeCell ref="J2:K2"/>
    <mergeCell ref="B5:C5"/>
    <mergeCell ref="D5:E5"/>
    <mergeCell ref="F5:G5"/>
    <mergeCell ref="H5:I5"/>
    <mergeCell ref="J5:K5"/>
    <mergeCell ref="J3:K3"/>
    <mergeCell ref="D2:E2"/>
    <mergeCell ref="F2:G2"/>
    <mergeCell ref="P3:Q3"/>
    <mergeCell ref="B4:C4"/>
    <mergeCell ref="D4:E4"/>
    <mergeCell ref="F4:G4"/>
    <mergeCell ref="H4:I4"/>
    <mergeCell ref="J4:K4"/>
    <mergeCell ref="L4:M4"/>
    <mergeCell ref="H3:I3"/>
    <mergeCell ref="N4:O4"/>
    <mergeCell ref="P4:Q4"/>
    <mergeCell ref="B3:C3"/>
    <mergeCell ref="D3:E3"/>
    <mergeCell ref="F3:G3"/>
  </mergeCells>
  <phoneticPr fontId="6" type="noConversion"/>
  <pageMargins left="0.7" right="0.7" top="0.75" bottom="0.75" header="0.3" footer="0.3"/>
  <ignoredErrors>
    <ignoredError sqref="E13:Q13 T13 W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E571-4E23-0543-8F5E-FDB9F4998E15}">
  <dimension ref="A3:R22"/>
  <sheetViews>
    <sheetView showGridLines="0" topLeftCell="A7" zoomScale="150" workbookViewId="0">
      <selection activeCell="O26" sqref="O26"/>
    </sheetView>
  </sheetViews>
  <sheetFormatPr baseColWidth="10" defaultRowHeight="15"/>
  <cols>
    <col min="1" max="1" width="10.83203125" style="15"/>
    <col min="2" max="2" width="15" style="15" bestFit="1" customWidth="1"/>
    <col min="4" max="4" width="12.33203125" bestFit="1" customWidth="1"/>
    <col min="6" max="6" width="4.33203125" customWidth="1"/>
    <col min="8" max="8" width="5.1640625" customWidth="1"/>
    <col min="16" max="16" width="3.6640625" customWidth="1"/>
  </cols>
  <sheetData>
    <row r="3" spans="1:18">
      <c r="A3" s="50" t="s">
        <v>43</v>
      </c>
      <c r="B3" s="50"/>
      <c r="C3" s="51" t="s">
        <v>32</v>
      </c>
      <c r="D3" s="51"/>
      <c r="E3" s="50" t="s">
        <v>42</v>
      </c>
      <c r="F3" s="12"/>
      <c r="G3" s="12"/>
      <c r="H3" s="12"/>
      <c r="I3" s="12"/>
    </row>
    <row r="4" spans="1:18" s="15" customFormat="1">
      <c r="A4" s="50"/>
      <c r="B4" s="50"/>
      <c r="C4" s="16" t="s">
        <v>34</v>
      </c>
      <c r="D4" s="16" t="s">
        <v>36</v>
      </c>
      <c r="E4" s="50"/>
      <c r="F4" s="12"/>
      <c r="G4" s="12"/>
      <c r="H4" s="12"/>
      <c r="I4" s="12"/>
    </row>
    <row r="5" spans="1:18">
      <c r="A5" s="50" t="s">
        <v>37</v>
      </c>
      <c r="B5" s="16" t="s">
        <v>38</v>
      </c>
      <c r="C5" s="17">
        <v>5471</v>
      </c>
      <c r="D5" s="17">
        <v>53804</v>
      </c>
      <c r="E5" s="18">
        <f>C5+D5</f>
        <v>59275</v>
      </c>
      <c r="F5" s="14"/>
      <c r="G5" s="14"/>
      <c r="H5" s="14"/>
      <c r="I5" s="14"/>
    </row>
    <row r="6" spans="1:18">
      <c r="A6" s="50"/>
      <c r="B6" s="16" t="s">
        <v>39</v>
      </c>
      <c r="C6" s="17">
        <v>12970</v>
      </c>
      <c r="D6" s="17">
        <v>811817</v>
      </c>
      <c r="E6" s="18">
        <f>C6+D6</f>
        <v>824787</v>
      </c>
      <c r="F6" s="14"/>
      <c r="G6" s="14"/>
      <c r="H6" s="14"/>
      <c r="I6" s="14"/>
    </row>
    <row r="7" spans="1:18">
      <c r="A7" s="50"/>
      <c r="B7" s="16" t="s">
        <v>40</v>
      </c>
      <c r="C7" s="17">
        <v>52797</v>
      </c>
      <c r="D7" s="17">
        <v>3490772</v>
      </c>
      <c r="E7" s="18">
        <f>C7+D7</f>
        <v>3543569</v>
      </c>
      <c r="F7" s="14"/>
      <c r="G7" s="14"/>
      <c r="H7" s="14"/>
      <c r="I7" s="14"/>
    </row>
    <row r="8" spans="1:18">
      <c r="A8" s="16"/>
      <c r="B8" s="16"/>
      <c r="C8" s="18">
        <f>SUM(C5:C7)</f>
        <v>71238</v>
      </c>
      <c r="D8" s="18">
        <f>SUM(D5:D7)</f>
        <v>4356393</v>
      </c>
      <c r="E8" s="18">
        <f>C8+D8</f>
        <v>4427631</v>
      </c>
      <c r="F8" s="14"/>
      <c r="G8" s="14"/>
      <c r="H8" s="14"/>
      <c r="I8" s="14"/>
    </row>
    <row r="9" spans="1:18">
      <c r="E9" s="14"/>
      <c r="F9" s="14"/>
      <c r="G9" s="14"/>
      <c r="H9" s="14"/>
      <c r="I9" s="14"/>
    </row>
    <row r="10" spans="1:18">
      <c r="A10" s="19" t="s">
        <v>44</v>
      </c>
      <c r="I10" s="14"/>
      <c r="K10" s="19" t="s">
        <v>45</v>
      </c>
      <c r="L10" s="15"/>
    </row>
    <row r="11" spans="1:18">
      <c r="A11" s="50" t="s">
        <v>43</v>
      </c>
      <c r="B11" s="50"/>
      <c r="C11" s="51" t="s">
        <v>32</v>
      </c>
      <c r="D11" s="51"/>
      <c r="E11" s="50" t="s">
        <v>42</v>
      </c>
      <c r="F11" s="12"/>
      <c r="G11" s="12"/>
      <c r="H11" s="12"/>
      <c r="I11" s="14"/>
      <c r="K11" s="50" t="s">
        <v>43</v>
      </c>
      <c r="L11" s="50"/>
      <c r="M11" s="51" t="s">
        <v>32</v>
      </c>
      <c r="N11" s="51"/>
      <c r="O11" s="50" t="s">
        <v>42</v>
      </c>
    </row>
    <row r="12" spans="1:18" s="15" customFormat="1">
      <c r="A12" s="50"/>
      <c r="B12" s="50"/>
      <c r="C12" s="16" t="s">
        <v>34</v>
      </c>
      <c r="D12" s="16" t="s">
        <v>36</v>
      </c>
      <c r="E12" s="50"/>
      <c r="F12" s="12"/>
      <c r="G12" s="21" t="s">
        <v>46</v>
      </c>
      <c r="H12" s="22">
        <f>(C13+D14)/SUM(C13:D14)</f>
        <v>0.97299436199629097</v>
      </c>
      <c r="I12" s="14"/>
      <c r="K12" s="50"/>
      <c r="L12" s="50"/>
      <c r="M12" s="16" t="s">
        <v>34</v>
      </c>
      <c r="N12" s="16" t="s">
        <v>36</v>
      </c>
      <c r="O12" s="50"/>
      <c r="Q12" s="21" t="s">
        <v>46</v>
      </c>
      <c r="R12" s="22">
        <f>(M13+N14)/SUM(M13:N14)</f>
        <v>0.79257124182209404</v>
      </c>
    </row>
    <row r="13" spans="1:18">
      <c r="A13" s="50" t="s">
        <v>37</v>
      </c>
      <c r="B13" s="16" t="s">
        <v>34</v>
      </c>
      <c r="C13" s="17">
        <f>C5</f>
        <v>5471</v>
      </c>
      <c r="D13" s="17">
        <f>D5</f>
        <v>53804</v>
      </c>
      <c r="E13" s="18">
        <f>C13+D13</f>
        <v>59275</v>
      </c>
      <c r="F13" s="14"/>
      <c r="G13" s="21" t="s">
        <v>47</v>
      </c>
      <c r="H13" s="22">
        <f>C13/(C13+C14)</f>
        <v>7.6798899463769332E-2</v>
      </c>
      <c r="I13" s="14"/>
      <c r="K13" s="50" t="s">
        <v>37</v>
      </c>
      <c r="L13" s="16" t="s">
        <v>34</v>
      </c>
      <c r="M13" s="17">
        <f>C5+C6</f>
        <v>18441</v>
      </c>
      <c r="N13" s="17">
        <f>D5+D6</f>
        <v>865621</v>
      </c>
      <c r="O13" s="18">
        <f>M13+N13</f>
        <v>884062</v>
      </c>
      <c r="Q13" s="21" t="s">
        <v>47</v>
      </c>
      <c r="R13" s="22">
        <f>M13/(M13+M14)</f>
        <v>0.25886465088857069</v>
      </c>
    </row>
    <row r="14" spans="1:18">
      <c r="A14" s="50"/>
      <c r="B14" s="16" t="s">
        <v>36</v>
      </c>
      <c r="C14" s="17">
        <f>C6+C7</f>
        <v>65767</v>
      </c>
      <c r="D14" s="17">
        <f>D6+D7</f>
        <v>4302589</v>
      </c>
      <c r="E14" s="18">
        <f>C14+D14</f>
        <v>4368356</v>
      </c>
      <c r="F14" s="14"/>
      <c r="G14" s="21" t="s">
        <v>48</v>
      </c>
      <c r="H14" s="22">
        <f>C13/(C13+D13)</f>
        <v>9.2298608182201605E-2</v>
      </c>
      <c r="I14" s="14"/>
      <c r="K14" s="50"/>
      <c r="L14" s="16" t="s">
        <v>36</v>
      </c>
      <c r="M14" s="17">
        <f>C7</f>
        <v>52797</v>
      </c>
      <c r="N14" s="17">
        <f>D7</f>
        <v>3490772</v>
      </c>
      <c r="O14" s="18">
        <f>M14+N14</f>
        <v>3543569</v>
      </c>
      <c r="Q14" s="21" t="s">
        <v>48</v>
      </c>
      <c r="R14" s="22">
        <f>M13/(M13+N13)</f>
        <v>2.0859396739142728E-2</v>
      </c>
    </row>
    <row r="15" spans="1:18">
      <c r="A15" s="50"/>
      <c r="B15" s="16"/>
      <c r="C15" s="17">
        <f>SUM(C13:C14)</f>
        <v>71238</v>
      </c>
      <c r="D15" s="17">
        <f>SUM(D13:D14)</f>
        <v>4356393</v>
      </c>
      <c r="E15" s="18">
        <f>C15+D15</f>
        <v>4427631</v>
      </c>
      <c r="F15" s="14"/>
      <c r="G15" s="21" t="s">
        <v>49</v>
      </c>
      <c r="H15" s="22">
        <f>2/((1/H13)+(1/H14))</f>
        <v>8.3838391577850474E-2</v>
      </c>
      <c r="I15" s="14"/>
      <c r="K15" s="50"/>
      <c r="L15" s="16"/>
      <c r="M15" s="17">
        <f>SUM(M13:M14)</f>
        <v>71238</v>
      </c>
      <c r="N15" s="17">
        <f>SUM(N13:N14)</f>
        <v>4356393</v>
      </c>
      <c r="O15" s="18">
        <f>M15+N15</f>
        <v>4427631</v>
      </c>
      <c r="Q15" s="21" t="s">
        <v>49</v>
      </c>
      <c r="R15" s="22">
        <f>2/((1/R13)+(1/R14))</f>
        <v>3.8607767193551766E-2</v>
      </c>
    </row>
    <row r="16" spans="1:18">
      <c r="C16" s="20" t="s">
        <v>41</v>
      </c>
      <c r="I16" s="14"/>
    </row>
    <row r="17" spans="1:18">
      <c r="K17" s="15"/>
      <c r="L17" s="15"/>
    </row>
    <row r="18" spans="1:18">
      <c r="A18" s="50" t="s">
        <v>43</v>
      </c>
      <c r="B18" s="50"/>
      <c r="C18" s="51" t="s">
        <v>37</v>
      </c>
      <c r="D18" s="51"/>
      <c r="E18" s="50" t="s">
        <v>42</v>
      </c>
      <c r="F18" s="12"/>
      <c r="G18" s="12"/>
      <c r="H18" s="12"/>
      <c r="I18" s="12"/>
      <c r="K18" s="50" t="s">
        <v>43</v>
      </c>
      <c r="L18" s="50"/>
      <c r="M18" s="51" t="s">
        <v>37</v>
      </c>
      <c r="N18" s="51"/>
      <c r="O18" s="50" t="s">
        <v>42</v>
      </c>
      <c r="Q18" s="12"/>
      <c r="R18" s="12"/>
    </row>
    <row r="19" spans="1:18" s="15" customFormat="1">
      <c r="A19" s="50"/>
      <c r="B19" s="50"/>
      <c r="C19" s="16" t="s">
        <v>34</v>
      </c>
      <c r="D19" s="16" t="s">
        <v>36</v>
      </c>
      <c r="E19" s="50"/>
      <c r="F19" s="12"/>
      <c r="G19" s="21" t="s">
        <v>46</v>
      </c>
      <c r="H19" s="22">
        <f>(C20+D21)/SUM(C20:D21)</f>
        <v>0.97299436199629097</v>
      </c>
      <c r="I19" s="12"/>
      <c r="K19" s="50"/>
      <c r="L19" s="50"/>
      <c r="M19" s="16" t="s">
        <v>34</v>
      </c>
      <c r="N19" s="16" t="s">
        <v>36</v>
      </c>
      <c r="O19" s="50"/>
      <c r="Q19" s="21" t="s">
        <v>46</v>
      </c>
      <c r="R19" s="22">
        <f>(M20+N21)/SUM(M20:N21)</f>
        <v>0.79257124182209404</v>
      </c>
    </row>
    <row r="20" spans="1:18">
      <c r="A20" s="50" t="s">
        <v>32</v>
      </c>
      <c r="B20" s="16" t="s">
        <v>34</v>
      </c>
      <c r="C20" s="17">
        <f>C13</f>
        <v>5471</v>
      </c>
      <c r="D20" s="17">
        <f>C14</f>
        <v>65767</v>
      </c>
      <c r="E20" s="18">
        <f>SUM(C20:D20)</f>
        <v>71238</v>
      </c>
      <c r="F20" s="14"/>
      <c r="G20" s="21" t="s">
        <v>47</v>
      </c>
      <c r="H20" s="22">
        <f>C20/(C20+C21)</f>
        <v>9.2298608182201605E-2</v>
      </c>
      <c r="I20" s="14"/>
      <c r="K20" s="50" t="s">
        <v>32</v>
      </c>
      <c r="L20" s="16" t="s">
        <v>34</v>
      </c>
      <c r="M20" s="17">
        <f>M13</f>
        <v>18441</v>
      </c>
      <c r="N20" s="17">
        <f>M14</f>
        <v>52797</v>
      </c>
      <c r="O20" s="18">
        <f>SUM(M20:N20)</f>
        <v>71238</v>
      </c>
      <c r="Q20" s="21" t="s">
        <v>47</v>
      </c>
      <c r="R20" s="22">
        <f>M20/(M20+M21)</f>
        <v>2.0859396739142728E-2</v>
      </c>
    </row>
    <row r="21" spans="1:18">
      <c r="A21" s="50"/>
      <c r="B21" s="16" t="s">
        <v>36</v>
      </c>
      <c r="C21" s="17">
        <f>D13</f>
        <v>53804</v>
      </c>
      <c r="D21" s="17">
        <f>D14</f>
        <v>4302589</v>
      </c>
      <c r="E21" s="18">
        <f>SUM(C21:D21)</f>
        <v>4356393</v>
      </c>
      <c r="F21" s="14"/>
      <c r="G21" s="21" t="s">
        <v>48</v>
      </c>
      <c r="H21" s="22">
        <f>C20/(C20+D20)</f>
        <v>7.6798899463769332E-2</v>
      </c>
      <c r="I21" s="14"/>
      <c r="K21" s="50"/>
      <c r="L21" s="16" t="s">
        <v>36</v>
      </c>
      <c r="M21" s="17">
        <f>N13</f>
        <v>865621</v>
      </c>
      <c r="N21" s="17">
        <f>N14</f>
        <v>3490772</v>
      </c>
      <c r="O21" s="18">
        <f>SUM(M21:N21)</f>
        <v>4356393</v>
      </c>
      <c r="Q21" s="21" t="s">
        <v>48</v>
      </c>
      <c r="R21" s="22">
        <f>M20/(M20+N20)</f>
        <v>0.25886465088857069</v>
      </c>
    </row>
    <row r="22" spans="1:18">
      <c r="A22" s="50"/>
      <c r="B22" s="16"/>
      <c r="C22" s="17">
        <f>C20+C21</f>
        <v>59275</v>
      </c>
      <c r="D22" s="17">
        <f>D20+D21</f>
        <v>4368356</v>
      </c>
      <c r="E22" s="18">
        <f>E20+E21</f>
        <v>4427631</v>
      </c>
      <c r="F22" s="14"/>
      <c r="G22" s="21" t="s">
        <v>49</v>
      </c>
      <c r="H22" s="22">
        <f>2/((1/H20)+(1/H21))</f>
        <v>8.3838391577850474E-2</v>
      </c>
      <c r="I22" s="14"/>
      <c r="K22" s="50"/>
      <c r="L22" s="16"/>
      <c r="M22" s="17">
        <f>M20+M21</f>
        <v>884062</v>
      </c>
      <c r="N22" s="17">
        <f>N20+N21</f>
        <v>3543569</v>
      </c>
      <c r="O22" s="18">
        <f>O20+O21</f>
        <v>4427631</v>
      </c>
      <c r="Q22" s="21" t="s">
        <v>49</v>
      </c>
      <c r="R22" s="22">
        <f>2/((1/R20)+(1/R21))</f>
        <v>3.8607767193551766E-2</v>
      </c>
    </row>
  </sheetData>
  <mergeCells count="20">
    <mergeCell ref="K20:K22"/>
    <mergeCell ref="K11:L12"/>
    <mergeCell ref="M11:N11"/>
    <mergeCell ref="E3:E4"/>
    <mergeCell ref="A3:B4"/>
    <mergeCell ref="A11:B12"/>
    <mergeCell ref="E11:E12"/>
    <mergeCell ref="A13:A15"/>
    <mergeCell ref="A18:B19"/>
    <mergeCell ref="E18:E19"/>
    <mergeCell ref="C11:D11"/>
    <mergeCell ref="C3:D3"/>
    <mergeCell ref="C18:D18"/>
    <mergeCell ref="A5:A7"/>
    <mergeCell ref="A20:A22"/>
    <mergeCell ref="O11:O12"/>
    <mergeCell ref="K13:K15"/>
    <mergeCell ref="K18:L19"/>
    <mergeCell ref="M18:N18"/>
    <mergeCell ref="O18:O19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3D76-E69E-5945-AB0E-485ECBE9F8FB}">
  <dimension ref="A1:P14"/>
  <sheetViews>
    <sheetView zoomScale="125" workbookViewId="0">
      <selection activeCell="E2" sqref="E2:P5"/>
    </sheetView>
  </sheetViews>
  <sheetFormatPr baseColWidth="10" defaultRowHeight="15"/>
  <cols>
    <col min="1" max="1" width="10.83203125" style="1"/>
    <col min="2" max="2" width="13.1640625" style="1" bestFit="1" customWidth="1"/>
    <col min="3" max="3" width="15" style="1" bestFit="1" customWidth="1"/>
    <col min="4" max="4" width="10.83203125" style="2"/>
    <col min="5" max="5" width="10.83203125" style="1"/>
    <col min="6" max="6" width="10.83203125" style="2"/>
    <col min="7" max="7" width="10.83203125" style="1"/>
    <col min="8" max="8" width="10.83203125" style="2"/>
    <col min="9" max="9" width="10.83203125" style="1"/>
    <col min="10" max="10" width="10.83203125" style="2"/>
    <col min="11" max="11" width="10.83203125" style="1"/>
    <col min="12" max="12" width="10.83203125" style="2"/>
    <col min="13" max="13" width="10.83203125" style="1"/>
    <col min="14" max="14" width="10.83203125" style="2"/>
    <col min="15" max="15" width="10.83203125" style="1"/>
    <col min="16" max="16" width="10.83203125" style="2"/>
    <col min="17" max="16384" width="10.83203125" style="1"/>
  </cols>
  <sheetData>
    <row r="1" spans="1:16" ht="16">
      <c r="C1" s="52" t="s">
        <v>18</v>
      </c>
      <c r="D1" s="52"/>
      <c r="E1" s="52" t="s">
        <v>19</v>
      </c>
      <c r="F1" s="52"/>
      <c r="G1" s="1" t="s">
        <v>0</v>
      </c>
      <c r="I1" s="1" t="s">
        <v>1</v>
      </c>
      <c r="K1" s="1" t="s">
        <v>2</v>
      </c>
      <c r="M1" s="1" t="s">
        <v>3</v>
      </c>
      <c r="O1" s="1" t="s">
        <v>4</v>
      </c>
    </row>
    <row r="2" spans="1:16">
      <c r="A2" s="53" t="s">
        <v>20</v>
      </c>
      <c r="B2" s="53"/>
      <c r="C2" s="54">
        <v>11172968</v>
      </c>
      <c r="D2" s="54"/>
      <c r="E2" s="54">
        <v>4517682</v>
      </c>
      <c r="F2" s="54"/>
      <c r="G2" s="54">
        <v>5664004</v>
      </c>
      <c r="H2" s="54"/>
      <c r="I2" s="54">
        <v>5535769</v>
      </c>
      <c r="J2" s="54"/>
      <c r="K2" s="54">
        <v>6235563</v>
      </c>
      <c r="L2" s="54"/>
      <c r="M2" s="54">
        <v>8270617</v>
      </c>
      <c r="N2" s="54"/>
      <c r="O2" s="54">
        <v>6607828</v>
      </c>
      <c r="P2" s="54"/>
    </row>
    <row r="3" spans="1:16">
      <c r="A3" s="53" t="s">
        <v>21</v>
      </c>
      <c r="B3" s="53"/>
      <c r="C3" s="54">
        <v>11172953</v>
      </c>
      <c r="D3" s="54"/>
      <c r="E3" s="54">
        <v>4517032</v>
      </c>
      <c r="F3" s="54"/>
      <c r="G3" s="54">
        <v>5663249</v>
      </c>
      <c r="H3" s="54"/>
      <c r="I3" s="54">
        <v>5535080</v>
      </c>
      <c r="J3" s="54"/>
      <c r="K3" s="54">
        <v>6212520</v>
      </c>
      <c r="L3" s="54"/>
      <c r="M3" s="54">
        <v>8260540</v>
      </c>
      <c r="N3" s="54"/>
      <c r="O3" s="54">
        <v>6622050</v>
      </c>
      <c r="P3" s="54"/>
    </row>
    <row r="4" spans="1:16">
      <c r="A4" s="53" t="s">
        <v>15</v>
      </c>
      <c r="B4" s="53"/>
      <c r="C4" s="54">
        <v>7407291</v>
      </c>
      <c r="D4" s="54"/>
      <c r="E4" s="54">
        <v>1321474</v>
      </c>
      <c r="F4" s="54"/>
      <c r="G4" s="54">
        <v>1553673</v>
      </c>
      <c r="H4" s="54"/>
      <c r="I4" s="54">
        <v>1537300</v>
      </c>
      <c r="J4" s="54"/>
      <c r="K4" s="54">
        <v>1706112</v>
      </c>
      <c r="L4" s="54"/>
      <c r="M4" s="54">
        <v>2809235</v>
      </c>
      <c r="N4" s="54"/>
      <c r="O4" s="54">
        <v>1714228</v>
      </c>
      <c r="P4" s="54"/>
    </row>
    <row r="5" spans="1:16">
      <c r="A5" s="53" t="s">
        <v>16</v>
      </c>
      <c r="B5" s="53"/>
      <c r="C5" s="54">
        <v>2930950</v>
      </c>
      <c r="D5" s="54"/>
      <c r="E5" s="54">
        <v>1520783</v>
      </c>
      <c r="F5" s="54"/>
      <c r="G5" s="54">
        <v>1793339</v>
      </c>
      <c r="H5" s="54"/>
      <c r="I5" s="54">
        <v>1792428</v>
      </c>
      <c r="J5" s="54"/>
      <c r="K5" s="54">
        <v>2101207</v>
      </c>
      <c r="L5" s="54"/>
      <c r="M5" s="54">
        <v>3024771</v>
      </c>
      <c r="N5" s="54"/>
      <c r="O5" s="54">
        <v>2274212</v>
      </c>
      <c r="P5" s="54"/>
    </row>
    <row r="6" spans="1:16">
      <c r="A6" s="52" t="s">
        <v>11</v>
      </c>
      <c r="B6" s="1" t="s">
        <v>5</v>
      </c>
      <c r="C6" s="1">
        <v>29725</v>
      </c>
      <c r="D6" s="3">
        <f>C6/C2</f>
        <v>2.6604390167411203E-3</v>
      </c>
      <c r="E6" s="1">
        <v>21644</v>
      </c>
      <c r="F6" s="3">
        <f>E6/E2</f>
        <v>4.7909525283098718E-3</v>
      </c>
      <c r="G6" s="1">
        <v>26953</v>
      </c>
      <c r="H6" s="3">
        <f>G6/G2</f>
        <v>4.7586477693165475E-3</v>
      </c>
      <c r="I6" s="1">
        <v>26301</v>
      </c>
      <c r="J6" s="3">
        <f>I6/I2</f>
        <v>4.7511014278233069E-3</v>
      </c>
      <c r="K6" s="1">
        <v>27837</v>
      </c>
      <c r="L6" s="3">
        <f>K6/K2</f>
        <v>4.4642320188249237E-3</v>
      </c>
      <c r="M6" s="1">
        <v>35064</v>
      </c>
      <c r="N6" s="3">
        <f>M6/M2</f>
        <v>4.2395869618917182E-3</v>
      </c>
      <c r="O6" s="1">
        <v>34898</v>
      </c>
      <c r="P6" s="3">
        <f>O6/O2</f>
        <v>5.2813118016994389E-3</v>
      </c>
    </row>
    <row r="7" spans="1:16">
      <c r="A7" s="52"/>
      <c r="B7" s="1" t="s">
        <v>6</v>
      </c>
      <c r="C7" s="1">
        <v>13300</v>
      </c>
      <c r="D7" s="3">
        <f>C7/C2</f>
        <v>1.1903730503837477E-3</v>
      </c>
      <c r="E7" s="1">
        <v>40500</v>
      </c>
      <c r="F7" s="3">
        <f>E7/E2</f>
        <v>8.9647744130728988E-3</v>
      </c>
      <c r="G7" s="1">
        <v>52100</v>
      </c>
      <c r="H7" s="3">
        <f>G7/G2</f>
        <v>9.1984398316102885E-3</v>
      </c>
      <c r="I7" s="1">
        <v>48200</v>
      </c>
      <c r="J7" s="3">
        <f>I7/I2</f>
        <v>8.7070107152231249E-3</v>
      </c>
      <c r="K7" s="1">
        <v>48900</v>
      </c>
      <c r="L7" s="3">
        <f>K7/K2</f>
        <v>7.8421146574896277E-3</v>
      </c>
      <c r="M7" s="1">
        <v>73600</v>
      </c>
      <c r="N7" s="3">
        <f>M7/M2</f>
        <v>8.8989733172265134E-3</v>
      </c>
      <c r="O7" s="1">
        <v>52200</v>
      </c>
      <c r="P7" s="3">
        <f>O7/O2</f>
        <v>7.8997213607860245E-3</v>
      </c>
    </row>
    <row r="8" spans="1:16">
      <c r="A8" s="52"/>
      <c r="B8" s="1" t="s">
        <v>7</v>
      </c>
      <c r="C8" s="1">
        <v>509</v>
      </c>
      <c r="D8" s="3">
        <f>C8/C2</f>
        <v>4.5556382153784023E-5</v>
      </c>
      <c r="E8" s="1">
        <v>1295</v>
      </c>
      <c r="F8" s="3">
        <f>E8/E2</f>
        <v>2.8665142876368901E-4</v>
      </c>
      <c r="G8" s="1">
        <v>1380</v>
      </c>
      <c r="H8" s="3">
        <f>G8/G2</f>
        <v>2.4364389573171204E-4</v>
      </c>
      <c r="I8" s="1">
        <v>1708</v>
      </c>
      <c r="J8" s="3">
        <f>I8/I2</f>
        <v>3.0853888592533393E-4</v>
      </c>
      <c r="K8" s="1">
        <v>2080</v>
      </c>
      <c r="L8" s="3">
        <f>K8/K2</f>
        <v>3.3357052121837276E-4</v>
      </c>
      <c r="M8" s="1">
        <v>2541</v>
      </c>
      <c r="N8" s="3">
        <f>M8/M2</f>
        <v>3.0723221737870342E-4</v>
      </c>
      <c r="O8" s="1">
        <v>1203</v>
      </c>
      <c r="P8" s="3">
        <f>O8/O2</f>
        <v>1.8205679687788483E-4</v>
      </c>
    </row>
    <row r="9" spans="1:16">
      <c r="A9" s="52"/>
      <c r="B9" s="1" t="s">
        <v>8</v>
      </c>
      <c r="C9" s="1">
        <v>37</v>
      </c>
      <c r="D9" s="3">
        <f>C9/C2</f>
        <v>3.311564125127719E-6</v>
      </c>
      <c r="E9" s="1">
        <v>156</v>
      </c>
      <c r="F9" s="3">
        <f>E9/E2</f>
        <v>3.4530982924428946E-5</v>
      </c>
      <c r="G9" s="1">
        <v>249</v>
      </c>
      <c r="H9" s="3">
        <f>G9/G2</f>
        <v>4.3961833360287172E-5</v>
      </c>
      <c r="I9" s="1">
        <v>196</v>
      </c>
      <c r="J9" s="3">
        <f>I9/I2</f>
        <v>3.540610166356291E-5</v>
      </c>
      <c r="K9" s="1">
        <v>175</v>
      </c>
      <c r="L9" s="3">
        <f>K9/K2</f>
        <v>2.8064827506353477E-5</v>
      </c>
      <c r="M9" s="1">
        <v>48</v>
      </c>
      <c r="N9" s="3">
        <f>M9/M2</f>
        <v>5.8036782503651175E-6</v>
      </c>
      <c r="O9" s="1">
        <v>82</v>
      </c>
      <c r="P9" s="3">
        <f>O9/O2</f>
        <v>1.240952397671368E-5</v>
      </c>
    </row>
    <row r="10" spans="1:16">
      <c r="A10" s="52"/>
      <c r="B10" s="1" t="s">
        <v>9</v>
      </c>
      <c r="C10" s="1">
        <v>18722</v>
      </c>
      <c r="D10" s="3">
        <f>C10/C2</f>
        <v>1.6756514473146259E-3</v>
      </c>
      <c r="E10" s="1">
        <v>42108</v>
      </c>
      <c r="F10" s="3">
        <f>E10/E2</f>
        <v>9.3207091601400904E-3</v>
      </c>
      <c r="G10" s="1">
        <v>59813</v>
      </c>
      <c r="H10" s="3">
        <f>G10/G2</f>
        <v>1.0560197344493401E-2</v>
      </c>
      <c r="I10" s="1">
        <v>60335</v>
      </c>
      <c r="J10" s="3">
        <f>I10/I2</f>
        <v>1.0899118080974839E-2</v>
      </c>
      <c r="K10" s="1">
        <v>52503</v>
      </c>
      <c r="L10" s="3">
        <f>K10/K2</f>
        <v>8.4199293632347232E-3</v>
      </c>
      <c r="M10" s="1">
        <v>63258</v>
      </c>
      <c r="N10" s="3">
        <f>M10/M2</f>
        <v>7.6485224741999298E-3</v>
      </c>
      <c r="O10" s="1">
        <v>57737</v>
      </c>
      <c r="P10" s="3">
        <f>O10/O2</f>
        <v>8.7376669005307037E-3</v>
      </c>
    </row>
    <row r="11" spans="1:16">
      <c r="A11" s="52"/>
      <c r="B11" s="1" t="s">
        <v>10</v>
      </c>
      <c r="C11" s="1">
        <v>480000</v>
      </c>
      <c r="D11" s="3">
        <f>C11/C2</f>
        <v>4.2960831893548788E-2</v>
      </c>
      <c r="E11" s="1">
        <v>218000</v>
      </c>
      <c r="F11" s="3">
        <f>E11/E2</f>
        <v>4.8254835112343013E-2</v>
      </c>
      <c r="G11" s="1">
        <v>265000</v>
      </c>
      <c r="H11" s="3">
        <f>G11/G2</f>
        <v>4.6786690122393983E-2</v>
      </c>
      <c r="I11" s="1">
        <v>264000</v>
      </c>
      <c r="J11" s="3">
        <f>I11/I2</f>
        <v>4.7689851220309228E-2</v>
      </c>
      <c r="K11" s="1">
        <v>308000</v>
      </c>
      <c r="L11" s="3">
        <f>K11/K2</f>
        <v>4.9394096411182115E-2</v>
      </c>
      <c r="M11" s="1">
        <v>391000</v>
      </c>
      <c r="N11" s="3">
        <f>M11/M2</f>
        <v>4.7275795747765859E-2</v>
      </c>
      <c r="O11" s="1">
        <v>313000</v>
      </c>
      <c r="P11" s="3">
        <f>O11/O2</f>
        <v>4.736806103306563E-2</v>
      </c>
    </row>
    <row r="12" spans="1:16">
      <c r="A12" s="52" t="s">
        <v>17</v>
      </c>
      <c r="B12" s="1" t="s">
        <v>12</v>
      </c>
      <c r="C12" s="1">
        <v>22536</v>
      </c>
      <c r="D12" s="3">
        <f>C12/C2</f>
        <v>2.0170110574021156E-3</v>
      </c>
      <c r="E12" s="1">
        <v>61173</v>
      </c>
      <c r="F12" s="3">
        <f>E12/E2</f>
        <v>1.3540793707923665E-2</v>
      </c>
      <c r="G12" s="1">
        <v>78549</v>
      </c>
      <c r="H12" s="3">
        <f>G12/G2</f>
        <v>1.386810461292047E-2</v>
      </c>
      <c r="I12" s="1">
        <v>72191</v>
      </c>
      <c r="J12" s="3">
        <f>I12/I2</f>
        <v>1.3040825944868726E-2</v>
      </c>
      <c r="K12" s="1">
        <v>73378</v>
      </c>
      <c r="L12" s="3">
        <f>K12/K2</f>
        <v>1.176766235863546E-2</v>
      </c>
      <c r="M12" s="1">
        <v>121942</v>
      </c>
      <c r="N12" s="3">
        <f>M12/M2</f>
        <v>1.4744002775125484E-2</v>
      </c>
      <c r="O12" s="1">
        <v>49748</v>
      </c>
      <c r="P12" s="3">
        <f>O12/O2</f>
        <v>7.528646326750636E-3</v>
      </c>
    </row>
    <row r="13" spans="1:16">
      <c r="A13" s="52"/>
      <c r="B13" s="1" t="s">
        <v>13</v>
      </c>
      <c r="C13" s="1">
        <v>12464</v>
      </c>
      <c r="D13" s="3">
        <f>C13/C4</f>
        <v>1.6826664431031533E-3</v>
      </c>
      <c r="E13" s="1">
        <v>24684</v>
      </c>
      <c r="F13" s="3">
        <f>E13/E4</f>
        <v>1.8679141625185209E-2</v>
      </c>
      <c r="G13" s="1">
        <v>33025</v>
      </c>
      <c r="H13" s="3">
        <f>G13/G4</f>
        <v>2.1256081556415025E-2</v>
      </c>
      <c r="I13" s="1">
        <v>22560</v>
      </c>
      <c r="J13" s="3">
        <f>I13/I4</f>
        <v>1.4675079685162297E-2</v>
      </c>
      <c r="K13" s="1">
        <v>23218</v>
      </c>
      <c r="L13" s="3">
        <f>K13/K4</f>
        <v>1.3608719708905394E-2</v>
      </c>
      <c r="M13" s="1">
        <v>37549</v>
      </c>
      <c r="N13" s="3">
        <f>M13/M4</f>
        <v>1.336627231256908E-2</v>
      </c>
      <c r="O13" s="1">
        <v>18503</v>
      </c>
      <c r="P13" s="3">
        <f>O13/O4</f>
        <v>1.0793780057261927E-2</v>
      </c>
    </row>
    <row r="14" spans="1:16">
      <c r="A14" s="52"/>
      <c r="B14" s="1" t="s">
        <v>14</v>
      </c>
      <c r="C14" s="1">
        <v>9175</v>
      </c>
      <c r="D14" s="3">
        <f>C14/C5</f>
        <v>3.1303843463723366E-3</v>
      </c>
      <c r="E14" s="1">
        <v>18580</v>
      </c>
      <c r="F14" s="3">
        <f>E14/E5</f>
        <v>1.2217390646791818E-2</v>
      </c>
      <c r="G14" s="1">
        <v>28040</v>
      </c>
      <c r="H14" s="3">
        <f>G14/G5</f>
        <v>1.5635638326049899E-2</v>
      </c>
      <c r="I14" s="1">
        <v>23906</v>
      </c>
      <c r="J14" s="3">
        <f>I14/I5</f>
        <v>1.3337216334491539E-2</v>
      </c>
      <c r="K14" s="1">
        <v>24655</v>
      </c>
      <c r="L14" s="3">
        <f>K14/K5</f>
        <v>1.173373208827117E-2</v>
      </c>
      <c r="M14" s="1">
        <v>37985</v>
      </c>
      <c r="N14" s="3">
        <f>M14/M5</f>
        <v>1.2557975463266475E-2</v>
      </c>
      <c r="O14" s="1">
        <v>12967</v>
      </c>
      <c r="P14" s="3">
        <f>O14/O5</f>
        <v>5.7017551573907794E-3</v>
      </c>
    </row>
  </sheetData>
  <mergeCells count="36">
    <mergeCell ref="G5:H5"/>
    <mergeCell ref="I5:J5"/>
    <mergeCell ref="K5:L5"/>
    <mergeCell ref="M5:N5"/>
    <mergeCell ref="O5:P5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  <mergeCell ref="G2:H2"/>
    <mergeCell ref="I2:J2"/>
    <mergeCell ref="K2:L2"/>
    <mergeCell ref="M2:N2"/>
    <mergeCell ref="O2:P2"/>
    <mergeCell ref="A12:A14"/>
    <mergeCell ref="C1:D1"/>
    <mergeCell ref="A3:B3"/>
    <mergeCell ref="E1:F1"/>
    <mergeCell ref="A2:B2"/>
    <mergeCell ref="A6:A11"/>
    <mergeCell ref="A4:B4"/>
    <mergeCell ref="A5:B5"/>
    <mergeCell ref="C2:D2"/>
    <mergeCell ref="C3:D3"/>
    <mergeCell ref="C4:D4"/>
    <mergeCell ref="C5:D5"/>
    <mergeCell ref="E2:F2"/>
    <mergeCell ref="E3:F3"/>
    <mergeCell ref="E4:F4"/>
    <mergeCell ref="E5:F5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069B-2C36-6C4D-B125-E70E8A4B1320}">
  <dimension ref="B2:AE91"/>
  <sheetViews>
    <sheetView showGridLines="0" topLeftCell="A8" zoomScale="108" workbookViewId="0">
      <selection activeCell="B34" sqref="B34:F42"/>
    </sheetView>
  </sheetViews>
  <sheetFormatPr baseColWidth="10" defaultRowHeight="15"/>
  <cols>
    <col min="1" max="1" width="10.83203125" style="23"/>
    <col min="2" max="2" width="11.6640625" style="23" bestFit="1" customWidth="1"/>
    <col min="3" max="3" width="11.33203125" style="23" bestFit="1" customWidth="1"/>
    <col min="4" max="6" width="10.5" style="23" bestFit="1" customWidth="1"/>
    <col min="7" max="7" width="8.33203125" style="23" bestFit="1" customWidth="1"/>
    <col min="8" max="8" width="9.1640625" style="23" bestFit="1" customWidth="1"/>
    <col min="9" max="9" width="8.33203125" style="23" bestFit="1" customWidth="1"/>
    <col min="10" max="10" width="10.6640625" style="23" bestFit="1" customWidth="1"/>
    <col min="11" max="11" width="8" style="23" bestFit="1" customWidth="1"/>
    <col min="12" max="12" width="8.33203125" style="23" bestFit="1" customWidth="1"/>
    <col min="13" max="13" width="18.5" style="23" customWidth="1"/>
    <col min="14" max="17" width="9" style="23" bestFit="1" customWidth="1"/>
    <col min="18" max="19" width="11.33203125" style="23" bestFit="1" customWidth="1"/>
    <col min="20" max="21" width="12.33203125" style="23" bestFit="1" customWidth="1"/>
    <col min="22" max="22" width="10.83203125" style="23"/>
    <col min="23" max="31" width="11" style="23" bestFit="1" customWidth="1"/>
    <col min="32" max="16384" width="10.83203125" style="23"/>
  </cols>
  <sheetData>
    <row r="2" spans="2:20" ht="16" customHeight="1"/>
    <row r="3" spans="2:20">
      <c r="B3" s="26" t="s">
        <v>64</v>
      </c>
      <c r="C3" s="23" t="s">
        <v>33</v>
      </c>
    </row>
    <row r="4" spans="2:20">
      <c r="M4" s="23" t="s">
        <v>57</v>
      </c>
      <c r="N4" s="34">
        <v>6</v>
      </c>
      <c r="O4" s="34">
        <v>7</v>
      </c>
      <c r="P4" s="34">
        <v>8</v>
      </c>
      <c r="Q4" s="34">
        <v>9</v>
      </c>
      <c r="R4" s="34">
        <v>10</v>
      </c>
      <c r="S4" s="34">
        <v>11</v>
      </c>
      <c r="T4" s="34">
        <v>12</v>
      </c>
    </row>
    <row r="5" spans="2:20">
      <c r="C5" s="26" t="s">
        <v>52</v>
      </c>
      <c r="M5" s="23" t="s">
        <v>68</v>
      </c>
      <c r="N5" s="24">
        <f t="shared" ref="N5:T5" si="0">C7</f>
        <v>29923</v>
      </c>
      <c r="O5" s="24">
        <f t="shared" si="0"/>
        <v>71238</v>
      </c>
      <c r="P5" s="24">
        <f t="shared" si="0"/>
        <v>89135</v>
      </c>
      <c r="Q5" s="24">
        <f t="shared" si="0"/>
        <v>82500</v>
      </c>
      <c r="R5" s="24">
        <f t="shared" si="0"/>
        <v>84570</v>
      </c>
      <c r="S5" s="24">
        <f t="shared" si="0"/>
        <v>136993</v>
      </c>
      <c r="T5" s="24">
        <f t="shared" si="0"/>
        <v>231602</v>
      </c>
    </row>
    <row r="6" spans="2:20"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23">
        <v>11</v>
      </c>
      <c r="I6" s="23">
        <v>12</v>
      </c>
      <c r="J6" s="23" t="s">
        <v>50</v>
      </c>
      <c r="M6" s="23" t="s">
        <v>67</v>
      </c>
      <c r="N6" s="24">
        <f t="shared" ref="N6:T6" si="1">C16</f>
        <v>22536</v>
      </c>
      <c r="O6" s="24">
        <f t="shared" si="1"/>
        <v>59275</v>
      </c>
      <c r="P6" s="24">
        <f t="shared" si="1"/>
        <v>79360</v>
      </c>
      <c r="Q6" s="24">
        <f t="shared" si="1"/>
        <v>72147</v>
      </c>
      <c r="R6" s="24">
        <f t="shared" si="1"/>
        <v>72792</v>
      </c>
      <c r="S6" s="24">
        <f t="shared" si="1"/>
        <v>111735</v>
      </c>
      <c r="T6" s="24">
        <f t="shared" si="1"/>
        <v>61655</v>
      </c>
    </row>
    <row r="7" spans="2:20">
      <c r="B7" s="23" t="s">
        <v>53</v>
      </c>
      <c r="C7" s="24">
        <v>29923</v>
      </c>
      <c r="D7" s="24">
        <v>71238</v>
      </c>
      <c r="E7" s="24">
        <v>89135</v>
      </c>
      <c r="F7" s="24">
        <v>82500</v>
      </c>
      <c r="G7" s="24">
        <v>84570</v>
      </c>
      <c r="H7" s="24">
        <v>136993</v>
      </c>
      <c r="I7" s="24">
        <v>231602</v>
      </c>
      <c r="J7" s="24">
        <v>725961</v>
      </c>
      <c r="M7" s="23" t="s">
        <v>66</v>
      </c>
      <c r="N7" s="24">
        <f t="shared" ref="N7:T7" si="2">C25</f>
        <v>163405</v>
      </c>
      <c r="O7" s="24">
        <f t="shared" si="2"/>
        <v>884062</v>
      </c>
      <c r="P7" s="24">
        <f t="shared" si="2"/>
        <v>784555</v>
      </c>
      <c r="Q7" s="24">
        <f t="shared" si="2"/>
        <v>1102824</v>
      </c>
      <c r="R7" s="24">
        <f t="shared" si="2"/>
        <v>78145</v>
      </c>
      <c r="S7" s="24">
        <f t="shared" si="2"/>
        <v>119461</v>
      </c>
      <c r="T7" s="24">
        <f t="shared" si="2"/>
        <v>83452</v>
      </c>
    </row>
    <row r="8" spans="2:20">
      <c r="C8" s="24"/>
      <c r="D8" s="24"/>
      <c r="E8" s="24"/>
      <c r="F8" s="24"/>
      <c r="G8" s="24"/>
      <c r="H8" s="24"/>
      <c r="I8" s="24"/>
      <c r="J8" s="24"/>
    </row>
    <row r="9" spans="2:20">
      <c r="C9" s="24"/>
      <c r="D9" s="24"/>
      <c r="E9" s="24"/>
      <c r="F9" s="24"/>
      <c r="G9" s="24"/>
      <c r="H9" s="24"/>
      <c r="I9" s="24"/>
      <c r="J9" s="24"/>
    </row>
    <row r="10" spans="2:20">
      <c r="C10" s="24"/>
      <c r="D10" s="24"/>
      <c r="E10" s="24"/>
      <c r="F10" s="24"/>
      <c r="G10" s="24"/>
      <c r="H10" s="24"/>
      <c r="I10" s="24"/>
      <c r="J10" s="24"/>
    </row>
    <row r="12" spans="2:20">
      <c r="B12" s="26" t="s">
        <v>56</v>
      </c>
      <c r="C12" s="23" t="s">
        <v>60</v>
      </c>
    </row>
    <row r="14" spans="2:20">
      <c r="C14" s="26" t="s">
        <v>52</v>
      </c>
    </row>
    <row r="15" spans="2:20">
      <c r="C15" s="23">
        <v>6</v>
      </c>
      <c r="D15" s="23">
        <v>7</v>
      </c>
      <c r="E15" s="23">
        <v>8</v>
      </c>
      <c r="F15" s="23">
        <v>9</v>
      </c>
      <c r="G15" s="23">
        <v>10</v>
      </c>
      <c r="H15" s="23">
        <v>11</v>
      </c>
      <c r="I15" s="23">
        <v>12</v>
      </c>
      <c r="J15" s="23" t="s">
        <v>50</v>
      </c>
    </row>
    <row r="16" spans="2:20">
      <c r="B16" s="23" t="s">
        <v>53</v>
      </c>
      <c r="C16" s="24">
        <v>22536</v>
      </c>
      <c r="D16" s="24">
        <v>59275</v>
      </c>
      <c r="E16" s="24">
        <v>79360</v>
      </c>
      <c r="F16" s="24">
        <v>72147</v>
      </c>
      <c r="G16" s="24">
        <v>72792</v>
      </c>
      <c r="H16" s="24">
        <v>111735</v>
      </c>
      <c r="I16" s="24">
        <v>61655</v>
      </c>
      <c r="J16" s="24">
        <v>479500</v>
      </c>
    </row>
    <row r="17" spans="2:16">
      <c r="C17" s="24"/>
      <c r="D17" s="24"/>
      <c r="E17" s="24"/>
      <c r="F17" s="24"/>
      <c r="G17" s="24"/>
      <c r="H17" s="24"/>
      <c r="I17" s="24"/>
      <c r="J17" s="24"/>
    </row>
    <row r="18" spans="2:16">
      <c r="C18" s="24"/>
      <c r="D18" s="24"/>
      <c r="E18" s="24"/>
      <c r="F18" s="24"/>
      <c r="G18" s="24"/>
      <c r="H18" s="24"/>
      <c r="I18" s="24"/>
      <c r="J18" s="24"/>
    </row>
    <row r="21" spans="2:16">
      <c r="B21" s="26" t="s">
        <v>56</v>
      </c>
      <c r="C21" s="23" t="s">
        <v>65</v>
      </c>
    </row>
    <row r="23" spans="2:16">
      <c r="C23" s="26" t="s">
        <v>52</v>
      </c>
    </row>
    <row r="24" spans="2:16">
      <c r="C24" s="23">
        <v>6</v>
      </c>
      <c r="D24" s="23">
        <v>7</v>
      </c>
      <c r="E24" s="23">
        <v>8</v>
      </c>
      <c r="F24" s="23">
        <v>9</v>
      </c>
      <c r="G24" s="23">
        <v>10</v>
      </c>
      <c r="H24" s="23">
        <v>11</v>
      </c>
      <c r="I24" s="23">
        <v>12</v>
      </c>
      <c r="J24" s="23" t="s">
        <v>50</v>
      </c>
    </row>
    <row r="25" spans="2:16">
      <c r="B25" s="23" t="s">
        <v>53</v>
      </c>
      <c r="C25" s="24">
        <v>163405</v>
      </c>
      <c r="D25" s="24">
        <v>884062</v>
      </c>
      <c r="E25" s="24">
        <v>784555</v>
      </c>
      <c r="F25" s="24">
        <v>1102824</v>
      </c>
      <c r="G25" s="24">
        <v>78145</v>
      </c>
      <c r="H25" s="24">
        <v>119461</v>
      </c>
      <c r="I25" s="24">
        <v>83452</v>
      </c>
      <c r="J25" s="24">
        <v>3215904</v>
      </c>
    </row>
    <row r="31" spans="2:16">
      <c r="B31" s="26" t="s">
        <v>64</v>
      </c>
      <c r="C31" s="23" t="s">
        <v>33</v>
      </c>
      <c r="H31" s="23" t="s">
        <v>63</v>
      </c>
      <c r="P31" s="42" t="s">
        <v>62</v>
      </c>
    </row>
    <row r="33" spans="2:31">
      <c r="B33" s="26" t="s">
        <v>53</v>
      </c>
      <c r="C33" s="26" t="s">
        <v>52</v>
      </c>
    </row>
    <row r="34" spans="2:31">
      <c r="B34" s="26" t="s">
        <v>51</v>
      </c>
      <c r="C34" s="34" t="s">
        <v>60</v>
      </c>
      <c r="D34" s="34" t="s">
        <v>55</v>
      </c>
      <c r="E34" s="34" t="s">
        <v>61</v>
      </c>
      <c r="F34" s="23" t="s">
        <v>50</v>
      </c>
      <c r="W34" s="23" t="s">
        <v>57</v>
      </c>
      <c r="X34" s="33" t="s">
        <v>60</v>
      </c>
      <c r="Y34" s="33" t="s">
        <v>55</v>
      </c>
      <c r="Z34" s="33" t="s">
        <v>61</v>
      </c>
      <c r="AA34" s="33" t="s">
        <v>50</v>
      </c>
      <c r="AB34" s="33" t="s">
        <v>60</v>
      </c>
      <c r="AC34" s="33" t="s">
        <v>55</v>
      </c>
      <c r="AD34" s="33" t="s">
        <v>61</v>
      </c>
      <c r="AE34" s="33" t="s">
        <v>50</v>
      </c>
    </row>
    <row r="35" spans="2:31">
      <c r="B35" s="25">
        <v>6</v>
      </c>
      <c r="C35" s="24">
        <v>2586</v>
      </c>
      <c r="D35" s="24">
        <v>1988</v>
      </c>
      <c r="E35" s="24">
        <v>25349</v>
      </c>
      <c r="F35" s="24">
        <v>29923</v>
      </c>
      <c r="W35" s="23">
        <f t="shared" ref="W35:W42" si="3">B35</f>
        <v>6</v>
      </c>
      <c r="X35" s="29">
        <f t="shared" ref="X35:AA42" si="4">AB35/$AE35</f>
        <v>8.6421815994385587E-2</v>
      </c>
      <c r="Y35" s="29">
        <f t="shared" si="4"/>
        <v>6.6437188784547005E-2</v>
      </c>
      <c r="Z35" s="29">
        <f t="shared" si="4"/>
        <v>0.84714099522106745</v>
      </c>
      <c r="AA35" s="29">
        <f t="shared" si="4"/>
        <v>1</v>
      </c>
      <c r="AB35" s="28">
        <v>2586</v>
      </c>
      <c r="AC35" s="28">
        <v>1988</v>
      </c>
      <c r="AD35" s="28">
        <v>25349</v>
      </c>
      <c r="AE35" s="28">
        <v>29923</v>
      </c>
    </row>
    <row r="36" spans="2:31">
      <c r="B36" s="25">
        <v>7</v>
      </c>
      <c r="C36" s="24">
        <v>5471</v>
      </c>
      <c r="D36" s="24">
        <v>12970</v>
      </c>
      <c r="E36" s="24">
        <v>52797</v>
      </c>
      <c r="F36" s="24">
        <v>71238</v>
      </c>
      <c r="W36" s="23">
        <f t="shared" si="3"/>
        <v>7</v>
      </c>
      <c r="X36" s="29">
        <f t="shared" si="4"/>
        <v>7.6798899463769332E-2</v>
      </c>
      <c r="Y36" s="29">
        <f t="shared" si="4"/>
        <v>0.18206575142480136</v>
      </c>
      <c r="Z36" s="29">
        <f t="shared" si="4"/>
        <v>0.74113534911142931</v>
      </c>
      <c r="AA36" s="29">
        <f t="shared" si="4"/>
        <v>1</v>
      </c>
      <c r="AB36" s="28">
        <v>5471</v>
      </c>
      <c r="AC36" s="28">
        <v>12970</v>
      </c>
      <c r="AD36" s="28">
        <v>52797</v>
      </c>
      <c r="AE36" s="28">
        <v>71238</v>
      </c>
    </row>
    <row r="37" spans="2:31">
      <c r="B37" s="25">
        <v>8</v>
      </c>
      <c r="C37" s="24">
        <v>5637</v>
      </c>
      <c r="D37" s="24">
        <v>18272</v>
      </c>
      <c r="E37" s="24">
        <v>65226</v>
      </c>
      <c r="F37" s="24">
        <v>89135</v>
      </c>
      <c r="W37" s="23">
        <f t="shared" si="3"/>
        <v>8</v>
      </c>
      <c r="X37" s="29">
        <f t="shared" si="4"/>
        <v>6.3241151062994341E-2</v>
      </c>
      <c r="Y37" s="29">
        <f t="shared" si="4"/>
        <v>0.20499242721714253</v>
      </c>
      <c r="Z37" s="29">
        <f t="shared" si="4"/>
        <v>0.73176642171986317</v>
      </c>
      <c r="AA37" s="29">
        <f t="shared" si="4"/>
        <v>1</v>
      </c>
      <c r="AB37" s="28">
        <v>5637</v>
      </c>
      <c r="AC37" s="28">
        <v>18272</v>
      </c>
      <c r="AD37" s="28">
        <v>65226</v>
      </c>
      <c r="AE37" s="28">
        <v>89135</v>
      </c>
    </row>
    <row r="38" spans="2:31">
      <c r="B38" s="25">
        <v>9</v>
      </c>
      <c r="C38" s="24">
        <v>1344</v>
      </c>
      <c r="D38" s="24">
        <v>33164</v>
      </c>
      <c r="E38" s="24">
        <v>47992</v>
      </c>
      <c r="F38" s="24">
        <v>82500</v>
      </c>
      <c r="W38" s="23">
        <f t="shared" si="3"/>
        <v>9</v>
      </c>
      <c r="X38" s="29">
        <f t="shared" si="4"/>
        <v>1.6290909090909092E-2</v>
      </c>
      <c r="Y38" s="29">
        <f t="shared" si="4"/>
        <v>0.40198787878787878</v>
      </c>
      <c r="Z38" s="29">
        <f t="shared" si="4"/>
        <v>0.58172121212121208</v>
      </c>
      <c r="AA38" s="29">
        <f t="shared" si="4"/>
        <v>1</v>
      </c>
      <c r="AB38" s="28">
        <v>1344</v>
      </c>
      <c r="AC38" s="28">
        <v>33164</v>
      </c>
      <c r="AD38" s="28">
        <v>47992</v>
      </c>
      <c r="AE38" s="28">
        <v>82500</v>
      </c>
    </row>
    <row r="39" spans="2:31">
      <c r="B39" s="25">
        <v>10</v>
      </c>
      <c r="C39" s="24">
        <v>1304</v>
      </c>
      <c r="D39" s="24">
        <v>375</v>
      </c>
      <c r="E39" s="24">
        <v>82891</v>
      </c>
      <c r="F39" s="24">
        <v>84570</v>
      </c>
      <c r="W39" s="23">
        <f t="shared" si="3"/>
        <v>10</v>
      </c>
      <c r="X39" s="29">
        <f t="shared" si="4"/>
        <v>1.5419179378030034E-2</v>
      </c>
      <c r="Y39" s="29">
        <f t="shared" si="4"/>
        <v>4.4341965235899254E-3</v>
      </c>
      <c r="Z39" s="29">
        <f t="shared" si="4"/>
        <v>0.98014662409838005</v>
      </c>
      <c r="AA39" s="29">
        <f t="shared" si="4"/>
        <v>1</v>
      </c>
      <c r="AB39" s="28">
        <v>1304</v>
      </c>
      <c r="AC39" s="28">
        <v>375</v>
      </c>
      <c r="AD39" s="28">
        <v>82891</v>
      </c>
      <c r="AE39" s="28">
        <v>84570</v>
      </c>
    </row>
    <row r="40" spans="2:31">
      <c r="B40" s="25">
        <v>11</v>
      </c>
      <c r="C40" s="24">
        <v>2125</v>
      </c>
      <c r="D40" s="24">
        <v>1010</v>
      </c>
      <c r="E40" s="24">
        <v>133858</v>
      </c>
      <c r="F40" s="24">
        <v>136993</v>
      </c>
      <c r="G40" s="24"/>
      <c r="H40" s="24"/>
      <c r="I40" s="24"/>
      <c r="J40" s="24"/>
      <c r="W40" s="23">
        <f t="shared" si="3"/>
        <v>11</v>
      </c>
      <c r="X40" s="29">
        <f t="shared" si="4"/>
        <v>1.5511741475841832E-2</v>
      </c>
      <c r="Y40" s="29">
        <f t="shared" si="4"/>
        <v>7.3726394779295296E-3</v>
      </c>
      <c r="Z40" s="29">
        <f t="shared" si="4"/>
        <v>0.97711561904622868</v>
      </c>
      <c r="AA40" s="29">
        <f t="shared" si="4"/>
        <v>1</v>
      </c>
      <c r="AB40" s="28">
        <v>2125</v>
      </c>
      <c r="AC40" s="28">
        <v>1010</v>
      </c>
      <c r="AD40" s="28">
        <v>133858</v>
      </c>
      <c r="AE40" s="28">
        <v>136993</v>
      </c>
    </row>
    <row r="41" spans="2:31">
      <c r="B41" s="25">
        <v>12</v>
      </c>
      <c r="C41" s="24">
        <v>3463</v>
      </c>
      <c r="D41" s="24">
        <v>1392</v>
      </c>
      <c r="E41" s="24">
        <v>226747</v>
      </c>
      <c r="F41" s="24">
        <v>231602</v>
      </c>
      <c r="G41" s="24"/>
      <c r="H41" s="24"/>
      <c r="I41" s="24"/>
      <c r="J41" s="24"/>
      <c r="W41" s="23">
        <f t="shared" si="3"/>
        <v>12</v>
      </c>
      <c r="X41" s="29">
        <f t="shared" si="4"/>
        <v>1.4952375195378278E-2</v>
      </c>
      <c r="Y41" s="29">
        <f t="shared" si="4"/>
        <v>6.0103107917893629E-3</v>
      </c>
      <c r="Z41" s="29">
        <f t="shared" si="4"/>
        <v>0.97903731401283234</v>
      </c>
      <c r="AA41" s="29">
        <f t="shared" si="4"/>
        <v>1</v>
      </c>
      <c r="AB41" s="28">
        <v>3463</v>
      </c>
      <c r="AC41" s="28">
        <v>1392</v>
      </c>
      <c r="AD41" s="28">
        <v>226747</v>
      </c>
      <c r="AE41" s="28">
        <v>231602</v>
      </c>
    </row>
    <row r="42" spans="2:31">
      <c r="B42" s="25" t="s">
        <v>50</v>
      </c>
      <c r="C42" s="24">
        <v>21930</v>
      </c>
      <c r="D42" s="24">
        <v>69171</v>
      </c>
      <c r="E42" s="24">
        <v>634860</v>
      </c>
      <c r="F42" s="24">
        <v>725961</v>
      </c>
      <c r="G42" s="24"/>
      <c r="H42" s="24"/>
      <c r="I42" s="24"/>
      <c r="J42" s="24"/>
      <c r="W42" s="31" t="str">
        <f t="shared" si="3"/>
        <v>總計</v>
      </c>
      <c r="X42" s="29">
        <f t="shared" si="4"/>
        <v>3.0208234326637381E-2</v>
      </c>
      <c r="Y42" s="29">
        <f t="shared" si="4"/>
        <v>9.5281977957493588E-2</v>
      </c>
      <c r="Z42" s="29">
        <f t="shared" si="4"/>
        <v>0.87450978771586907</v>
      </c>
      <c r="AA42" s="29">
        <f t="shared" si="4"/>
        <v>1</v>
      </c>
      <c r="AB42" s="28">
        <v>21930</v>
      </c>
      <c r="AC42" s="28">
        <v>69171</v>
      </c>
      <c r="AD42" s="28">
        <v>634860</v>
      </c>
      <c r="AE42" s="28">
        <v>725961</v>
      </c>
    </row>
    <row r="43" spans="2:31">
      <c r="G43" s="24"/>
      <c r="H43" s="24"/>
      <c r="I43" s="24"/>
      <c r="J43" s="24"/>
    </row>
    <row r="44" spans="2:31">
      <c r="G44" s="24"/>
      <c r="H44" s="24"/>
      <c r="I44" s="24"/>
      <c r="J44" s="24"/>
    </row>
    <row r="45" spans="2:31">
      <c r="G45" s="24"/>
      <c r="H45" s="24"/>
      <c r="I45" s="24"/>
      <c r="J45" s="24"/>
    </row>
    <row r="46" spans="2:31">
      <c r="G46" s="24"/>
      <c r="H46" s="24"/>
      <c r="I46" s="24"/>
      <c r="J46" s="24"/>
    </row>
    <row r="47" spans="2:31">
      <c r="G47" s="24"/>
      <c r="H47" s="24"/>
      <c r="I47" s="24"/>
      <c r="J47" s="24"/>
    </row>
    <row r="48" spans="2:31">
      <c r="G48" s="24"/>
      <c r="H48" s="24"/>
      <c r="I48" s="24"/>
      <c r="J48" s="24"/>
    </row>
    <row r="50" spans="2:29">
      <c r="B50" s="26" t="s">
        <v>56</v>
      </c>
      <c r="C50" s="23" t="s">
        <v>60</v>
      </c>
      <c r="H50" s="23" t="s">
        <v>59</v>
      </c>
      <c r="P50" s="23" t="s">
        <v>58</v>
      </c>
    </row>
    <row r="51" spans="2:29" ht="28" customHeight="1"/>
    <row r="52" spans="2:29">
      <c r="B52" s="26" t="s">
        <v>53</v>
      </c>
      <c r="C52" s="26" t="s">
        <v>52</v>
      </c>
      <c r="W52" s="23" t="s">
        <v>57</v>
      </c>
      <c r="X52" s="33" t="s">
        <v>33</v>
      </c>
      <c r="Y52" s="33" t="s">
        <v>35</v>
      </c>
      <c r="Z52" s="33" t="s">
        <v>50</v>
      </c>
      <c r="AA52" s="33" t="s">
        <v>33</v>
      </c>
      <c r="AB52" s="33" t="s">
        <v>35</v>
      </c>
      <c r="AC52" s="32" t="s">
        <v>50</v>
      </c>
    </row>
    <row r="53" spans="2:29">
      <c r="B53" s="26" t="s">
        <v>51</v>
      </c>
      <c r="C53" s="34" t="s">
        <v>33</v>
      </c>
      <c r="D53" s="34" t="s">
        <v>35</v>
      </c>
      <c r="E53" s="23" t="s">
        <v>50</v>
      </c>
      <c r="W53" s="23">
        <f t="shared" ref="W53:W59" si="5">B54</f>
        <v>6</v>
      </c>
      <c r="X53" s="29">
        <f t="shared" ref="X53:Z60" si="6">AA53/$AC53</f>
        <v>0.11474973375931842</v>
      </c>
      <c r="Y53" s="29">
        <f t="shared" si="6"/>
        <v>0.88525026624068159</v>
      </c>
      <c r="Z53" s="29">
        <f t="shared" si="6"/>
        <v>1</v>
      </c>
      <c r="AA53" s="28">
        <v>2586</v>
      </c>
      <c r="AB53" s="28">
        <v>19950</v>
      </c>
      <c r="AC53" s="24">
        <v>22536</v>
      </c>
    </row>
    <row r="54" spans="2:29">
      <c r="B54" s="25">
        <v>6</v>
      </c>
      <c r="C54" s="24">
        <v>2586</v>
      </c>
      <c r="D54" s="24">
        <v>19950</v>
      </c>
      <c r="E54" s="24">
        <v>22536</v>
      </c>
      <c r="W54" s="23">
        <f t="shared" si="5"/>
        <v>7</v>
      </c>
      <c r="X54" s="29">
        <f t="shared" si="6"/>
        <v>9.2298608182201605E-2</v>
      </c>
      <c r="Y54" s="29">
        <f t="shared" si="6"/>
        <v>0.90770139181779841</v>
      </c>
      <c r="Z54" s="29">
        <f t="shared" si="6"/>
        <v>1</v>
      </c>
      <c r="AA54" s="28">
        <v>5471</v>
      </c>
      <c r="AB54" s="28">
        <v>53804</v>
      </c>
      <c r="AC54" s="24">
        <v>59275</v>
      </c>
    </row>
    <row r="55" spans="2:29">
      <c r="B55" s="25">
        <v>7</v>
      </c>
      <c r="C55" s="24">
        <v>5471</v>
      </c>
      <c r="D55" s="24">
        <v>53804</v>
      </c>
      <c r="E55" s="24">
        <v>59275</v>
      </c>
      <c r="F55" s="24"/>
      <c r="G55" s="24"/>
      <c r="H55" s="24"/>
      <c r="I55" s="24"/>
      <c r="J55" s="24"/>
      <c r="W55" s="23">
        <f t="shared" si="5"/>
        <v>8</v>
      </c>
      <c r="X55" s="29">
        <f t="shared" si="6"/>
        <v>7.1030745967741934E-2</v>
      </c>
      <c r="Y55" s="29">
        <f t="shared" si="6"/>
        <v>0.92896925403225805</v>
      </c>
      <c r="Z55" s="29">
        <f t="shared" si="6"/>
        <v>1</v>
      </c>
      <c r="AA55" s="28">
        <v>5637</v>
      </c>
      <c r="AB55" s="28">
        <v>73723</v>
      </c>
      <c r="AC55" s="24">
        <v>79360</v>
      </c>
    </row>
    <row r="56" spans="2:29">
      <c r="B56" s="25">
        <v>8</v>
      </c>
      <c r="C56" s="24">
        <v>5637</v>
      </c>
      <c r="D56" s="24">
        <v>73723</v>
      </c>
      <c r="E56" s="24">
        <v>79360</v>
      </c>
      <c r="F56" s="24"/>
      <c r="G56" s="24"/>
      <c r="H56" s="24"/>
      <c r="I56" s="24"/>
      <c r="J56" s="24"/>
      <c r="W56" s="23">
        <f t="shared" si="5"/>
        <v>9</v>
      </c>
      <c r="X56" s="29">
        <f t="shared" si="6"/>
        <v>1.8628633207201963E-2</v>
      </c>
      <c r="Y56" s="29">
        <f t="shared" si="6"/>
        <v>0.98137136679279802</v>
      </c>
      <c r="Z56" s="29">
        <f t="shared" si="6"/>
        <v>1</v>
      </c>
      <c r="AA56" s="28">
        <v>1344</v>
      </c>
      <c r="AB56" s="28">
        <v>70803</v>
      </c>
      <c r="AC56" s="24">
        <v>72147</v>
      </c>
    </row>
    <row r="57" spans="2:29">
      <c r="B57" s="25">
        <v>9</v>
      </c>
      <c r="C57" s="24">
        <v>1344</v>
      </c>
      <c r="D57" s="24">
        <v>70803</v>
      </c>
      <c r="E57" s="24">
        <v>72147</v>
      </c>
      <c r="F57" s="24"/>
      <c r="G57" s="24"/>
      <c r="H57" s="24"/>
      <c r="I57" s="24"/>
      <c r="J57" s="24"/>
      <c r="W57" s="23">
        <f t="shared" si="5"/>
        <v>10</v>
      </c>
      <c r="X57" s="29">
        <f t="shared" si="6"/>
        <v>1.7914056489724144E-2</v>
      </c>
      <c r="Y57" s="29">
        <f t="shared" si="6"/>
        <v>0.98208594351027589</v>
      </c>
      <c r="Z57" s="29">
        <f t="shared" si="6"/>
        <v>1</v>
      </c>
      <c r="AA57" s="28">
        <v>1304</v>
      </c>
      <c r="AB57" s="28">
        <v>71488</v>
      </c>
      <c r="AC57" s="24">
        <v>72792</v>
      </c>
    </row>
    <row r="58" spans="2:29">
      <c r="B58" s="25">
        <v>10</v>
      </c>
      <c r="C58" s="24">
        <v>1304</v>
      </c>
      <c r="D58" s="24">
        <v>71488</v>
      </c>
      <c r="E58" s="24">
        <v>72792</v>
      </c>
      <c r="F58" s="24"/>
      <c r="G58" s="24"/>
      <c r="H58" s="24"/>
      <c r="I58" s="24"/>
      <c r="J58" s="24"/>
      <c r="W58" s="23">
        <f t="shared" si="5"/>
        <v>11</v>
      </c>
      <c r="X58" s="29">
        <f t="shared" si="6"/>
        <v>1.9018212735490224E-2</v>
      </c>
      <c r="Y58" s="29">
        <f t="shared" si="6"/>
        <v>0.9809817872645098</v>
      </c>
      <c r="Z58" s="29">
        <f t="shared" si="6"/>
        <v>1</v>
      </c>
      <c r="AA58" s="28">
        <v>2125</v>
      </c>
      <c r="AB58" s="28">
        <v>109610</v>
      </c>
      <c r="AC58" s="24">
        <v>111735</v>
      </c>
    </row>
    <row r="59" spans="2:29">
      <c r="B59" s="25">
        <v>11</v>
      </c>
      <c r="C59" s="24">
        <v>2125</v>
      </c>
      <c r="D59" s="24">
        <v>109610</v>
      </c>
      <c r="E59" s="24">
        <v>111735</v>
      </c>
      <c r="F59" s="24"/>
      <c r="G59" s="24"/>
      <c r="H59" s="24"/>
      <c r="I59" s="24"/>
      <c r="J59" s="24"/>
      <c r="W59" s="31">
        <f t="shared" si="5"/>
        <v>12</v>
      </c>
      <c r="X59" s="29">
        <f t="shared" si="6"/>
        <v>5.6167383018408887E-2</v>
      </c>
      <c r="Y59" s="29">
        <f t="shared" si="6"/>
        <v>0.94383261698159115</v>
      </c>
      <c r="Z59" s="29">
        <f t="shared" si="6"/>
        <v>1</v>
      </c>
      <c r="AA59" s="28">
        <v>3463</v>
      </c>
      <c r="AB59" s="28">
        <v>58192</v>
      </c>
      <c r="AC59" s="24">
        <v>61655</v>
      </c>
    </row>
    <row r="60" spans="2:29">
      <c r="B60" s="25">
        <v>12</v>
      </c>
      <c r="C60" s="24">
        <v>3463</v>
      </c>
      <c r="D60" s="24">
        <v>58192</v>
      </c>
      <c r="E60" s="24">
        <v>61655</v>
      </c>
      <c r="F60" s="24"/>
      <c r="G60" s="24"/>
      <c r="H60" s="24"/>
      <c r="I60" s="24"/>
      <c r="J60" s="24"/>
      <c r="W60" s="30" t="s">
        <v>50</v>
      </c>
      <c r="X60" s="29">
        <f t="shared" si="6"/>
        <v>4.5735140771637123E-2</v>
      </c>
      <c r="Y60" s="29">
        <f t="shared" si="6"/>
        <v>0.9542648592283629</v>
      </c>
      <c r="Z60" s="29">
        <f t="shared" si="6"/>
        <v>1</v>
      </c>
      <c r="AA60" s="28">
        <v>21930</v>
      </c>
      <c r="AB60" s="28">
        <v>457570</v>
      </c>
      <c r="AC60" s="27">
        <v>479500</v>
      </c>
    </row>
    <row r="61" spans="2:29">
      <c r="B61" s="25" t="s">
        <v>50</v>
      </c>
      <c r="C61" s="24">
        <v>21930</v>
      </c>
      <c r="D61" s="24">
        <v>457570</v>
      </c>
      <c r="E61" s="24">
        <v>479500</v>
      </c>
      <c r="F61" s="24"/>
      <c r="G61" s="24"/>
      <c r="H61" s="24"/>
      <c r="I61" s="24"/>
      <c r="J61" s="24"/>
    </row>
    <row r="62" spans="2:29">
      <c r="F62" s="24"/>
      <c r="G62" s="24"/>
      <c r="H62" s="24"/>
      <c r="I62" s="24"/>
      <c r="J62" s="24"/>
    </row>
    <row r="63" spans="2:29">
      <c r="F63" s="24"/>
      <c r="G63" s="24"/>
      <c r="H63" s="24"/>
      <c r="I63" s="24"/>
      <c r="J63" s="24"/>
    </row>
    <row r="64" spans="2:29">
      <c r="F64" s="24"/>
      <c r="G64" s="24"/>
      <c r="H64" s="24"/>
      <c r="I64" s="24"/>
      <c r="J64" s="24"/>
    </row>
    <row r="65" spans="2:10">
      <c r="F65" s="24"/>
      <c r="G65" s="24"/>
      <c r="H65" s="24"/>
      <c r="I65" s="24"/>
      <c r="J65" s="24"/>
    </row>
    <row r="66" spans="2:10">
      <c r="F66" s="24"/>
      <c r="G66" s="24"/>
      <c r="H66" s="24"/>
      <c r="I66" s="24"/>
      <c r="J66" s="24"/>
    </row>
    <row r="67" spans="2:10">
      <c r="F67" s="24"/>
      <c r="G67" s="24"/>
      <c r="H67" s="24"/>
      <c r="I67" s="24"/>
      <c r="J67" s="24"/>
    </row>
    <row r="68" spans="2:10">
      <c r="F68" s="24"/>
      <c r="G68" s="24"/>
      <c r="H68" s="24"/>
      <c r="I68" s="24"/>
      <c r="J68" s="24"/>
    </row>
    <row r="69" spans="2:10">
      <c r="C69" s="24"/>
      <c r="D69" s="24"/>
      <c r="E69" s="24"/>
      <c r="F69" s="24"/>
      <c r="G69" s="24"/>
      <c r="H69" s="24"/>
      <c r="I69" s="24"/>
      <c r="J69" s="24"/>
    </row>
    <row r="72" spans="2:10">
      <c r="B72" s="26" t="s">
        <v>56</v>
      </c>
      <c r="C72" s="23" t="s">
        <v>55</v>
      </c>
      <c r="H72" s="23" t="s">
        <v>54</v>
      </c>
    </row>
    <row r="74" spans="2:10">
      <c r="B74" s="26" t="s">
        <v>53</v>
      </c>
      <c r="C74" s="26" t="s">
        <v>52</v>
      </c>
      <c r="H74" s="24"/>
      <c r="I74" s="24"/>
      <c r="J74" s="24"/>
    </row>
    <row r="75" spans="2:10">
      <c r="B75" s="26" t="s">
        <v>51</v>
      </c>
      <c r="C75" s="23" t="s">
        <v>33</v>
      </c>
      <c r="D75" s="23" t="s">
        <v>35</v>
      </c>
      <c r="E75" s="23" t="s">
        <v>50</v>
      </c>
      <c r="H75" s="24"/>
      <c r="I75" s="24"/>
      <c r="J75" s="24"/>
    </row>
    <row r="76" spans="2:10">
      <c r="B76" s="25">
        <v>6</v>
      </c>
      <c r="C76" s="24">
        <v>1988</v>
      </c>
      <c r="D76" s="24">
        <v>138881</v>
      </c>
      <c r="E76" s="24">
        <v>140869</v>
      </c>
      <c r="H76" s="24"/>
      <c r="I76" s="24"/>
      <c r="J76" s="24"/>
    </row>
    <row r="77" spans="2:10">
      <c r="B77" s="25">
        <v>7</v>
      </c>
      <c r="C77" s="24">
        <v>12970</v>
      </c>
      <c r="D77" s="24">
        <v>811817</v>
      </c>
      <c r="E77" s="24">
        <v>824787</v>
      </c>
      <c r="F77" s="24"/>
      <c r="G77" s="24"/>
      <c r="H77" s="24"/>
      <c r="I77" s="24"/>
      <c r="J77" s="24"/>
    </row>
    <row r="78" spans="2:10">
      <c r="B78" s="25">
        <v>8</v>
      </c>
      <c r="C78" s="24">
        <v>18272</v>
      </c>
      <c r="D78" s="24">
        <v>686923</v>
      </c>
      <c r="E78" s="24">
        <v>705195</v>
      </c>
      <c r="F78" s="24"/>
      <c r="G78" s="24"/>
      <c r="H78" s="24"/>
      <c r="I78" s="24"/>
      <c r="J78" s="24"/>
    </row>
    <row r="79" spans="2:10">
      <c r="B79" s="25">
        <v>9</v>
      </c>
      <c r="C79" s="24">
        <v>33164</v>
      </c>
      <c r="D79" s="24">
        <v>997513</v>
      </c>
      <c r="E79" s="24">
        <v>1030677</v>
      </c>
      <c r="F79" s="24"/>
      <c r="G79" s="24"/>
      <c r="H79" s="24"/>
      <c r="I79" s="24"/>
      <c r="J79" s="24"/>
    </row>
    <row r="80" spans="2:10">
      <c r="B80" s="25">
        <v>10</v>
      </c>
      <c r="C80" s="24">
        <v>375</v>
      </c>
      <c r="D80" s="24">
        <v>4978</v>
      </c>
      <c r="E80" s="24">
        <v>5353</v>
      </c>
      <c r="F80" s="24"/>
      <c r="G80" s="24"/>
      <c r="H80" s="24"/>
      <c r="I80" s="24"/>
      <c r="J80" s="24"/>
    </row>
    <row r="81" spans="2:10">
      <c r="B81" s="25">
        <v>11</v>
      </c>
      <c r="C81" s="24">
        <v>1010</v>
      </c>
      <c r="D81" s="24">
        <v>6716</v>
      </c>
      <c r="E81" s="24">
        <v>7726</v>
      </c>
      <c r="F81" s="24"/>
      <c r="G81" s="24"/>
      <c r="H81" s="24"/>
      <c r="I81" s="24"/>
      <c r="J81" s="24"/>
    </row>
    <row r="82" spans="2:10">
      <c r="B82" s="25">
        <v>12</v>
      </c>
      <c r="C82" s="24">
        <v>1392</v>
      </c>
      <c r="D82" s="24">
        <v>20405</v>
      </c>
      <c r="E82" s="24">
        <v>21797</v>
      </c>
      <c r="F82" s="24"/>
      <c r="G82" s="24"/>
      <c r="H82" s="24"/>
      <c r="I82" s="24"/>
      <c r="J82" s="24"/>
    </row>
    <row r="83" spans="2:10">
      <c r="B83" s="25" t="s">
        <v>50</v>
      </c>
      <c r="C83" s="24">
        <v>69171</v>
      </c>
      <c r="D83" s="24">
        <v>2667233</v>
      </c>
      <c r="E83" s="24">
        <v>2736404</v>
      </c>
      <c r="F83" s="24"/>
      <c r="G83" s="24"/>
      <c r="H83" s="24"/>
      <c r="I83" s="24"/>
      <c r="J83" s="24"/>
    </row>
    <row r="84" spans="2:10">
      <c r="F84" s="24"/>
      <c r="G84" s="24"/>
      <c r="H84" s="24"/>
      <c r="I84" s="24"/>
      <c r="J84" s="24"/>
    </row>
    <row r="85" spans="2:10">
      <c r="F85" s="24"/>
      <c r="G85" s="24"/>
      <c r="H85" s="24"/>
      <c r="I85" s="24"/>
      <c r="J85" s="24"/>
    </row>
    <row r="86" spans="2:10">
      <c r="F86" s="24"/>
      <c r="G86" s="24"/>
      <c r="H86" s="24"/>
      <c r="I86" s="24"/>
      <c r="J86" s="24"/>
    </row>
    <row r="87" spans="2:10">
      <c r="F87" s="24"/>
      <c r="G87" s="24"/>
      <c r="H87" s="24"/>
      <c r="I87" s="24"/>
      <c r="J87" s="24"/>
    </row>
    <row r="88" spans="2:10">
      <c r="F88" s="24"/>
      <c r="G88" s="24"/>
      <c r="H88" s="24"/>
      <c r="I88" s="24"/>
      <c r="J88" s="24"/>
    </row>
    <row r="89" spans="2:10">
      <c r="F89" s="24"/>
      <c r="G89" s="24"/>
    </row>
    <row r="90" spans="2:10">
      <c r="F90" s="24"/>
      <c r="G90" s="24"/>
    </row>
    <row r="91" spans="2:10">
      <c r="C91" s="24"/>
      <c r="D91" s="24"/>
      <c r="E91" s="24"/>
      <c r="F91" s="24"/>
      <c r="G91" s="24"/>
    </row>
  </sheetData>
  <phoneticPr fontId="6" type="noConversion"/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CCE-9101-3847-8403-1201BDEC170F}">
  <dimension ref="B2:E44"/>
  <sheetViews>
    <sheetView topLeftCell="A20" workbookViewId="0">
      <selection activeCell="E23" activeCellId="1" sqref="E44 E23"/>
    </sheetView>
  </sheetViews>
  <sheetFormatPr baseColWidth="10" defaultRowHeight="15"/>
  <cols>
    <col min="1" max="2" width="10.83203125" style="23"/>
    <col min="3" max="3" width="13.83203125" style="23" customWidth="1"/>
    <col min="4" max="4" width="13.83203125" style="34" customWidth="1"/>
    <col min="5" max="5" width="12.33203125" style="23" bestFit="1" customWidth="1"/>
    <col min="6" max="6" width="14" style="23" bestFit="1" customWidth="1"/>
    <col min="7" max="16384" width="10.83203125" style="23"/>
  </cols>
  <sheetData>
    <row r="2" spans="2:5" ht="18">
      <c r="B2" s="23" t="s">
        <v>57</v>
      </c>
      <c r="C2" s="23" t="s">
        <v>76</v>
      </c>
      <c r="D2" s="34" t="s">
        <v>75</v>
      </c>
      <c r="E2" s="36" t="s">
        <v>74</v>
      </c>
    </row>
    <row r="3" spans="2:5" ht="18">
      <c r="B3" s="40">
        <v>6</v>
      </c>
      <c r="C3" s="38" t="s">
        <v>72</v>
      </c>
      <c r="D3" s="41" t="s">
        <v>73</v>
      </c>
      <c r="E3" s="35">
        <v>25349</v>
      </c>
    </row>
    <row r="4" spans="2:5" ht="18">
      <c r="B4" s="37">
        <v>6</v>
      </c>
      <c r="C4" s="37" t="s">
        <v>71</v>
      </c>
      <c r="D4" s="41" t="s">
        <v>73</v>
      </c>
      <c r="E4" s="39">
        <v>1988</v>
      </c>
    </row>
    <row r="5" spans="2:5" ht="18">
      <c r="B5" s="37">
        <v>6</v>
      </c>
      <c r="C5" s="37" t="s">
        <v>70</v>
      </c>
      <c r="D5" s="41" t="s">
        <v>73</v>
      </c>
      <c r="E5" s="35">
        <v>2586</v>
      </c>
    </row>
    <row r="6" spans="2:5" ht="18">
      <c r="B6" s="23">
        <v>7</v>
      </c>
      <c r="C6" s="38" t="s">
        <v>72</v>
      </c>
      <c r="D6" s="41" t="s">
        <v>73</v>
      </c>
      <c r="E6" s="35">
        <v>52797</v>
      </c>
    </row>
    <row r="7" spans="2:5" ht="18">
      <c r="B7" s="23">
        <v>7</v>
      </c>
      <c r="C7" s="37" t="s">
        <v>71</v>
      </c>
      <c r="D7" s="41" t="s">
        <v>73</v>
      </c>
      <c r="E7" s="35">
        <v>12970</v>
      </c>
    </row>
    <row r="8" spans="2:5" ht="18">
      <c r="B8" s="23">
        <v>7</v>
      </c>
      <c r="C8" s="37" t="s">
        <v>70</v>
      </c>
      <c r="D8" s="41" t="s">
        <v>73</v>
      </c>
      <c r="E8" s="35">
        <v>5471</v>
      </c>
    </row>
    <row r="9" spans="2:5" ht="18">
      <c r="B9" s="23">
        <v>8</v>
      </c>
      <c r="C9" s="38" t="s">
        <v>72</v>
      </c>
      <c r="D9" s="41" t="s">
        <v>73</v>
      </c>
      <c r="E9" s="39">
        <v>65226</v>
      </c>
    </row>
    <row r="10" spans="2:5" ht="18">
      <c r="B10" s="23">
        <v>8</v>
      </c>
      <c r="C10" s="37" t="s">
        <v>71</v>
      </c>
      <c r="D10" s="41" t="s">
        <v>73</v>
      </c>
      <c r="E10" s="35">
        <v>18272</v>
      </c>
    </row>
    <row r="11" spans="2:5" ht="18">
      <c r="B11" s="23">
        <v>8</v>
      </c>
      <c r="C11" s="37" t="s">
        <v>70</v>
      </c>
      <c r="D11" s="41" t="s">
        <v>73</v>
      </c>
      <c r="E11" s="39">
        <v>5637</v>
      </c>
    </row>
    <row r="12" spans="2:5" ht="18">
      <c r="B12" s="23">
        <v>9</v>
      </c>
      <c r="C12" s="38" t="s">
        <v>72</v>
      </c>
      <c r="D12" s="41" t="s">
        <v>73</v>
      </c>
      <c r="E12" s="39">
        <v>47992</v>
      </c>
    </row>
    <row r="13" spans="2:5" ht="18">
      <c r="B13" s="23">
        <v>9</v>
      </c>
      <c r="C13" s="37" t="s">
        <v>71</v>
      </c>
      <c r="D13" s="41" t="s">
        <v>73</v>
      </c>
      <c r="E13" s="35">
        <v>33164</v>
      </c>
    </row>
    <row r="14" spans="2:5" ht="18">
      <c r="B14" s="23">
        <v>9</v>
      </c>
      <c r="C14" s="37" t="s">
        <v>70</v>
      </c>
      <c r="D14" s="41" t="s">
        <v>73</v>
      </c>
      <c r="E14" s="39">
        <v>1344</v>
      </c>
    </row>
    <row r="15" spans="2:5" ht="18">
      <c r="B15" s="23">
        <v>10</v>
      </c>
      <c r="C15" s="38" t="s">
        <v>72</v>
      </c>
      <c r="D15" s="41" t="s">
        <v>73</v>
      </c>
      <c r="E15" s="39">
        <v>82891</v>
      </c>
    </row>
    <row r="16" spans="2:5" ht="18">
      <c r="B16" s="23">
        <v>10</v>
      </c>
      <c r="C16" s="37" t="s">
        <v>71</v>
      </c>
      <c r="D16" s="41" t="s">
        <v>73</v>
      </c>
      <c r="E16" s="39">
        <v>375</v>
      </c>
    </row>
    <row r="17" spans="2:5" ht="18">
      <c r="B17" s="23">
        <v>10</v>
      </c>
      <c r="C17" s="37" t="s">
        <v>70</v>
      </c>
      <c r="D17" s="41" t="s">
        <v>73</v>
      </c>
      <c r="E17" s="39">
        <v>1304</v>
      </c>
    </row>
    <row r="18" spans="2:5" ht="18">
      <c r="B18" s="23">
        <v>11</v>
      </c>
      <c r="C18" s="38" t="s">
        <v>72</v>
      </c>
      <c r="D18" s="41" t="s">
        <v>73</v>
      </c>
      <c r="E18" s="35">
        <v>133858</v>
      </c>
    </row>
    <row r="19" spans="2:5" ht="18">
      <c r="B19" s="23">
        <v>11</v>
      </c>
      <c r="C19" s="37" t="s">
        <v>71</v>
      </c>
      <c r="D19" s="41" t="s">
        <v>73</v>
      </c>
      <c r="E19" s="39">
        <v>1010</v>
      </c>
    </row>
    <row r="20" spans="2:5" ht="18">
      <c r="B20" s="23">
        <v>11</v>
      </c>
      <c r="C20" s="37" t="s">
        <v>70</v>
      </c>
      <c r="D20" s="41" t="s">
        <v>73</v>
      </c>
      <c r="E20" s="39">
        <v>2125</v>
      </c>
    </row>
    <row r="21" spans="2:5" ht="18">
      <c r="B21" s="23">
        <v>12</v>
      </c>
      <c r="C21" s="38" t="s">
        <v>72</v>
      </c>
      <c r="D21" s="41" t="s">
        <v>73</v>
      </c>
      <c r="E21" s="39">
        <v>226747</v>
      </c>
    </row>
    <row r="22" spans="2:5" ht="18">
      <c r="B22" s="23">
        <v>12</v>
      </c>
      <c r="C22" s="37" t="s">
        <v>71</v>
      </c>
      <c r="D22" s="41" t="s">
        <v>73</v>
      </c>
      <c r="E22" s="35">
        <v>1392</v>
      </c>
    </row>
    <row r="23" spans="2:5" ht="18">
      <c r="B23" s="23">
        <v>12</v>
      </c>
      <c r="C23" s="37" t="s">
        <v>70</v>
      </c>
      <c r="D23" s="41" t="s">
        <v>73</v>
      </c>
      <c r="E23" s="35">
        <v>3463</v>
      </c>
    </row>
    <row r="24" spans="2:5" ht="18">
      <c r="B24" s="40">
        <v>6</v>
      </c>
      <c r="C24" s="38" t="s">
        <v>72</v>
      </c>
      <c r="D24" s="36" t="s">
        <v>69</v>
      </c>
      <c r="E24" s="35">
        <v>1245856</v>
      </c>
    </row>
    <row r="25" spans="2:5" ht="18">
      <c r="B25" s="37">
        <v>6</v>
      </c>
      <c r="C25" s="37" t="s">
        <v>71</v>
      </c>
      <c r="D25" s="36" t="s">
        <v>69</v>
      </c>
      <c r="E25" s="35">
        <v>138881</v>
      </c>
    </row>
    <row r="26" spans="2:5" ht="18">
      <c r="B26" s="37">
        <v>6</v>
      </c>
      <c r="C26" s="37" t="s">
        <v>70</v>
      </c>
      <c r="D26" s="36" t="s">
        <v>69</v>
      </c>
      <c r="E26" s="35">
        <v>19950</v>
      </c>
    </row>
    <row r="27" spans="2:5" ht="18">
      <c r="B27" s="23">
        <v>7</v>
      </c>
      <c r="C27" s="38" t="s">
        <v>72</v>
      </c>
      <c r="D27" s="36" t="s">
        <v>69</v>
      </c>
      <c r="E27" s="35">
        <v>3490772</v>
      </c>
    </row>
    <row r="28" spans="2:5" ht="18">
      <c r="B28" s="23">
        <v>7</v>
      </c>
      <c r="C28" s="37" t="s">
        <v>71</v>
      </c>
      <c r="D28" s="36" t="s">
        <v>69</v>
      </c>
      <c r="E28" s="35">
        <v>811817</v>
      </c>
    </row>
    <row r="29" spans="2:5" ht="18">
      <c r="B29" s="23">
        <v>7</v>
      </c>
      <c r="C29" s="37" t="s">
        <v>70</v>
      </c>
      <c r="D29" s="36" t="s">
        <v>69</v>
      </c>
      <c r="E29" s="35">
        <v>53804</v>
      </c>
    </row>
    <row r="30" spans="2:5" ht="18">
      <c r="B30" s="23">
        <v>8</v>
      </c>
      <c r="C30" s="38" t="s">
        <v>72</v>
      </c>
      <c r="D30" s="36" t="s">
        <v>69</v>
      </c>
      <c r="E30" s="39">
        <v>4829565</v>
      </c>
    </row>
    <row r="31" spans="2:5" ht="18">
      <c r="B31" s="23">
        <v>8</v>
      </c>
      <c r="C31" s="37" t="s">
        <v>71</v>
      </c>
      <c r="D31" s="36" t="s">
        <v>69</v>
      </c>
      <c r="E31" s="35">
        <v>686923</v>
      </c>
    </row>
    <row r="32" spans="2:5" ht="18">
      <c r="B32" s="23">
        <v>8</v>
      </c>
      <c r="C32" s="37" t="s">
        <v>70</v>
      </c>
      <c r="D32" s="36" t="s">
        <v>69</v>
      </c>
      <c r="E32" s="35">
        <v>73723</v>
      </c>
    </row>
    <row r="33" spans="2:5" ht="18">
      <c r="B33" s="23">
        <v>9</v>
      </c>
      <c r="C33" s="38" t="s">
        <v>72</v>
      </c>
      <c r="D33" s="36" t="s">
        <v>69</v>
      </c>
      <c r="E33" s="35">
        <v>4368629</v>
      </c>
    </row>
    <row r="34" spans="2:5" ht="18">
      <c r="B34" s="23">
        <v>9</v>
      </c>
      <c r="C34" s="37" t="s">
        <v>71</v>
      </c>
      <c r="D34" s="36" t="s">
        <v>69</v>
      </c>
      <c r="E34" s="35">
        <v>997513</v>
      </c>
    </row>
    <row r="35" spans="2:5" ht="18">
      <c r="B35" s="23">
        <v>9</v>
      </c>
      <c r="C35" s="37" t="s">
        <v>70</v>
      </c>
      <c r="D35" s="36" t="s">
        <v>69</v>
      </c>
      <c r="E35" s="39">
        <v>70803</v>
      </c>
    </row>
    <row r="36" spans="2:5" ht="18">
      <c r="B36" s="23">
        <v>10</v>
      </c>
      <c r="C36" s="38" t="s">
        <v>72</v>
      </c>
      <c r="D36" s="36" t="s">
        <v>69</v>
      </c>
      <c r="E36" s="35">
        <v>5979283</v>
      </c>
    </row>
    <row r="37" spans="2:5" ht="18">
      <c r="B37" s="23">
        <v>10</v>
      </c>
      <c r="C37" s="37" t="s">
        <v>71</v>
      </c>
      <c r="D37" s="36" t="s">
        <v>69</v>
      </c>
      <c r="E37" s="39">
        <v>4978</v>
      </c>
    </row>
    <row r="38" spans="2:5" ht="18">
      <c r="B38" s="23">
        <v>10</v>
      </c>
      <c r="C38" s="37" t="s">
        <v>70</v>
      </c>
      <c r="D38" s="36" t="s">
        <v>69</v>
      </c>
      <c r="E38" s="39">
        <v>71488</v>
      </c>
    </row>
    <row r="39" spans="2:5" ht="18">
      <c r="B39" s="23">
        <v>11</v>
      </c>
      <c r="C39" s="38" t="s">
        <v>72</v>
      </c>
      <c r="D39" s="36" t="s">
        <v>69</v>
      </c>
      <c r="E39" s="35">
        <v>8070284</v>
      </c>
    </row>
    <row r="40" spans="2:5" ht="18">
      <c r="B40" s="23">
        <v>11</v>
      </c>
      <c r="C40" s="37" t="s">
        <v>71</v>
      </c>
      <c r="D40" s="36" t="s">
        <v>69</v>
      </c>
      <c r="E40" s="35">
        <v>6716</v>
      </c>
    </row>
    <row r="41" spans="2:5" ht="18">
      <c r="B41" s="23">
        <v>11</v>
      </c>
      <c r="C41" s="37" t="s">
        <v>70</v>
      </c>
      <c r="D41" s="36" t="s">
        <v>69</v>
      </c>
      <c r="E41" s="35">
        <v>109610</v>
      </c>
    </row>
    <row r="42" spans="2:5" ht="18">
      <c r="B42" s="23">
        <v>12</v>
      </c>
      <c r="C42" s="38" t="s">
        <v>72</v>
      </c>
      <c r="D42" s="36" t="s">
        <v>69</v>
      </c>
      <c r="E42" s="35">
        <v>6327167</v>
      </c>
    </row>
    <row r="43" spans="2:5" ht="18">
      <c r="B43" s="23">
        <v>12</v>
      </c>
      <c r="C43" s="37" t="s">
        <v>71</v>
      </c>
      <c r="D43" s="36" t="s">
        <v>69</v>
      </c>
      <c r="E43" s="35">
        <v>20405</v>
      </c>
    </row>
    <row r="44" spans="2:5" ht="18">
      <c r="B44" s="23">
        <v>12</v>
      </c>
      <c r="C44" s="37" t="s">
        <v>70</v>
      </c>
      <c r="D44" s="36" t="s">
        <v>69</v>
      </c>
      <c r="E44" s="35">
        <v>58192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F163-C697-C54B-82E9-5B172BA9E3DE}">
  <dimension ref="A3:Y120"/>
  <sheetViews>
    <sheetView showGridLines="0" topLeftCell="A24" workbookViewId="0">
      <selection activeCell="B34" sqref="B34:H49"/>
    </sheetView>
  </sheetViews>
  <sheetFormatPr baseColWidth="10" defaultRowHeight="15"/>
  <cols>
    <col min="1" max="1" width="15.33203125" bestFit="1" customWidth="1"/>
    <col min="2" max="2" width="45.1640625" bestFit="1" customWidth="1"/>
    <col min="3" max="3" width="13.6640625" bestFit="1" customWidth="1"/>
    <col min="4" max="4" width="9" bestFit="1" customWidth="1"/>
    <col min="5" max="5" width="8" bestFit="1" customWidth="1"/>
    <col min="6" max="6" width="9" bestFit="1" customWidth="1"/>
    <col min="7" max="7" width="8" bestFit="1" customWidth="1"/>
    <col min="8" max="8" width="9" bestFit="1" customWidth="1"/>
    <col min="9" max="9" width="8" bestFit="1" customWidth="1"/>
    <col min="10" max="10" width="10.5" bestFit="1" customWidth="1"/>
    <col min="11" max="11" width="12.33203125" bestFit="1" customWidth="1"/>
    <col min="12" max="12" width="11.6640625" customWidth="1"/>
    <col min="13" max="15" width="9" customWidth="1"/>
    <col min="16" max="16" width="9" bestFit="1" customWidth="1"/>
    <col min="17" max="17" width="12" bestFit="1" customWidth="1"/>
    <col min="18" max="23" width="10.5" bestFit="1" customWidth="1"/>
  </cols>
  <sheetData>
    <row r="3" spans="2:25">
      <c r="B3" s="58" t="s">
        <v>136</v>
      </c>
      <c r="C3" s="58" t="s">
        <v>52</v>
      </c>
      <c r="Q3" s="58" t="s">
        <v>53</v>
      </c>
      <c r="R3" s="58" t="s">
        <v>52</v>
      </c>
    </row>
    <row r="4" spans="2:25">
      <c r="B4" s="58" t="s">
        <v>51</v>
      </c>
      <c r="C4">
        <v>6</v>
      </c>
      <c r="D4">
        <v>7</v>
      </c>
      <c r="E4">
        <v>8</v>
      </c>
      <c r="F4">
        <v>9</v>
      </c>
      <c r="G4">
        <v>10</v>
      </c>
      <c r="H4">
        <v>11</v>
      </c>
      <c r="I4">
        <v>12</v>
      </c>
      <c r="J4" t="s">
        <v>50</v>
      </c>
      <c r="Q4" s="58" t="s">
        <v>51</v>
      </c>
      <c r="R4">
        <v>6</v>
      </c>
      <c r="S4">
        <v>7</v>
      </c>
      <c r="T4">
        <v>8</v>
      </c>
      <c r="U4">
        <v>9</v>
      </c>
      <c r="V4">
        <v>10</v>
      </c>
      <c r="W4">
        <v>11</v>
      </c>
      <c r="X4">
        <v>12</v>
      </c>
      <c r="Y4" t="s">
        <v>50</v>
      </c>
    </row>
    <row r="5" spans="2:25">
      <c r="B5" s="19" t="s">
        <v>77</v>
      </c>
      <c r="C5" s="61">
        <v>22536</v>
      </c>
      <c r="D5" s="61">
        <v>61178</v>
      </c>
      <c r="E5" s="61">
        <v>78549</v>
      </c>
      <c r="F5" s="61">
        <v>74521</v>
      </c>
      <c r="G5" s="61">
        <v>73378</v>
      </c>
      <c r="H5" s="61">
        <v>121942</v>
      </c>
      <c r="I5" s="61">
        <v>49827</v>
      </c>
      <c r="J5" s="61">
        <v>481931</v>
      </c>
      <c r="L5" s="62">
        <f>GETPIVOTDATA("筆數",$B$3,"決策碼","Reject")/7</f>
        <v>68847.28571428571</v>
      </c>
      <c r="M5" s="62">
        <f>L5/30</f>
        <v>2294.9095238095238</v>
      </c>
      <c r="Q5" s="19" t="s">
        <v>60</v>
      </c>
      <c r="R5" s="61">
        <v>22536</v>
      </c>
      <c r="S5" s="61">
        <v>59275</v>
      </c>
      <c r="T5" s="61">
        <v>79360</v>
      </c>
      <c r="U5" s="61">
        <v>72147</v>
      </c>
      <c r="V5" s="61">
        <v>72792</v>
      </c>
      <c r="W5" s="61">
        <v>111735</v>
      </c>
      <c r="X5" s="61">
        <v>61655</v>
      </c>
      <c r="Y5" s="61">
        <v>479500</v>
      </c>
    </row>
    <row r="6" spans="2:25">
      <c r="B6" s="19" t="s">
        <v>131</v>
      </c>
      <c r="C6" s="61"/>
      <c r="D6" s="61"/>
      <c r="E6" s="61">
        <v>237</v>
      </c>
      <c r="F6" s="61"/>
      <c r="G6" s="61"/>
      <c r="H6" s="61"/>
      <c r="I6" s="61"/>
      <c r="J6" s="61">
        <v>237</v>
      </c>
      <c r="Q6" s="19" t="s">
        <v>55</v>
      </c>
      <c r="R6" s="61">
        <v>140869</v>
      </c>
      <c r="S6" s="61">
        <v>824787</v>
      </c>
      <c r="T6" s="61">
        <v>705195</v>
      </c>
      <c r="U6" s="61">
        <v>1030677</v>
      </c>
      <c r="V6" s="61">
        <v>5353</v>
      </c>
      <c r="W6" s="61">
        <v>7726</v>
      </c>
      <c r="X6" s="61">
        <v>21797</v>
      </c>
      <c r="Y6" s="61">
        <v>2736404</v>
      </c>
    </row>
    <row r="7" spans="2:25">
      <c r="B7" s="19" t="s">
        <v>78</v>
      </c>
      <c r="C7" s="61">
        <v>140867</v>
      </c>
      <c r="D7" s="61">
        <v>834856</v>
      </c>
      <c r="E7" s="61">
        <v>710456</v>
      </c>
      <c r="F7" s="61">
        <v>1017611</v>
      </c>
      <c r="G7" s="61">
        <v>5215</v>
      </c>
      <c r="H7" s="61">
        <v>7722</v>
      </c>
      <c r="I7" s="61">
        <v>22086</v>
      </c>
      <c r="J7" s="61">
        <v>2738813</v>
      </c>
      <c r="Q7" s="19" t="s">
        <v>61</v>
      </c>
      <c r="R7" s="61">
        <v>1271205</v>
      </c>
      <c r="S7" s="61">
        <v>3543569</v>
      </c>
      <c r="T7" s="61">
        <v>4894791</v>
      </c>
      <c r="U7" s="61">
        <v>4416621</v>
      </c>
      <c r="V7" s="61">
        <v>6062174</v>
      </c>
      <c r="W7" s="61">
        <v>8204142</v>
      </c>
      <c r="X7" s="61">
        <v>6553914</v>
      </c>
      <c r="Y7" s="61">
        <v>34946416</v>
      </c>
    </row>
    <row r="8" spans="2:25">
      <c r="B8" s="19" t="s">
        <v>86</v>
      </c>
      <c r="C8" s="61">
        <v>1271199</v>
      </c>
      <c r="D8" s="61">
        <v>3621632</v>
      </c>
      <c r="E8" s="61">
        <v>4874718</v>
      </c>
      <c r="F8" s="61">
        <v>4443637</v>
      </c>
      <c r="G8" s="61">
        <v>6150773</v>
      </c>
      <c r="H8" s="61">
        <v>8140769</v>
      </c>
      <c r="I8" s="61">
        <v>6553893</v>
      </c>
      <c r="J8" s="61">
        <v>35056621</v>
      </c>
      <c r="Q8" s="19" t="s">
        <v>50</v>
      </c>
      <c r="R8" s="61">
        <v>1434610</v>
      </c>
      <c r="S8" s="61">
        <v>4427631</v>
      </c>
      <c r="T8" s="61">
        <v>5679346</v>
      </c>
      <c r="U8" s="61">
        <v>5519445</v>
      </c>
      <c r="V8" s="61">
        <v>6140319</v>
      </c>
      <c r="W8" s="61">
        <v>8323603</v>
      </c>
      <c r="X8" s="61">
        <v>6637366</v>
      </c>
      <c r="Y8" s="61">
        <v>38162320</v>
      </c>
    </row>
    <row r="9" spans="2:25">
      <c r="B9" s="19" t="s">
        <v>94</v>
      </c>
      <c r="C9" s="61">
        <v>9738366</v>
      </c>
      <c r="D9" s="61">
        <v>28</v>
      </c>
      <c r="E9" s="61">
        <v>44</v>
      </c>
      <c r="F9" s="61"/>
      <c r="G9" s="61">
        <v>6197</v>
      </c>
      <c r="H9" s="61">
        <v>184</v>
      </c>
      <c r="I9" s="61">
        <v>93</v>
      </c>
      <c r="J9" s="61">
        <v>9744912</v>
      </c>
    </row>
    <row r="10" spans="2:25">
      <c r="B10" s="19" t="s">
        <v>50</v>
      </c>
      <c r="C10" s="61">
        <v>11172968</v>
      </c>
      <c r="D10" s="61">
        <v>4517694</v>
      </c>
      <c r="E10" s="61">
        <v>5664004</v>
      </c>
      <c r="F10" s="61">
        <v>5535769</v>
      </c>
      <c r="G10" s="61">
        <v>6235563</v>
      </c>
      <c r="H10" s="61">
        <v>8270617</v>
      </c>
      <c r="I10" s="61">
        <v>6625899</v>
      </c>
      <c r="J10" s="61">
        <v>48022514</v>
      </c>
    </row>
    <row r="29" spans="2:13">
      <c r="L29" s="62">
        <f>GETPIVOTDATA("筆數",$B$3)/7</f>
        <v>6860359.1428571427</v>
      </c>
      <c r="M29" s="62">
        <f>L29/30</f>
        <v>228678.6380952381</v>
      </c>
    </row>
    <row r="31" spans="2:13">
      <c r="B31" s="58" t="s">
        <v>132</v>
      </c>
      <c r="C31" t="s">
        <v>65</v>
      </c>
    </row>
    <row r="33" spans="2:13">
      <c r="B33" s="58" t="s">
        <v>136</v>
      </c>
      <c r="C33" s="58" t="s">
        <v>52</v>
      </c>
    </row>
    <row r="34" spans="2:13">
      <c r="B34" s="58" t="s">
        <v>51</v>
      </c>
      <c r="C34">
        <v>8</v>
      </c>
      <c r="D34">
        <v>9</v>
      </c>
      <c r="E34">
        <v>10</v>
      </c>
      <c r="F34">
        <v>11</v>
      </c>
      <c r="G34">
        <v>12</v>
      </c>
      <c r="H34" t="s">
        <v>50</v>
      </c>
    </row>
    <row r="35" spans="2:13">
      <c r="B35" s="19" t="s">
        <v>92</v>
      </c>
      <c r="C35" s="61">
        <v>1291</v>
      </c>
      <c r="D35" s="61">
        <v>4372</v>
      </c>
      <c r="E35" s="61">
        <v>4204</v>
      </c>
      <c r="F35" s="61">
        <v>3961</v>
      </c>
      <c r="G35" s="61">
        <v>9962</v>
      </c>
      <c r="H35" s="61">
        <v>23790</v>
      </c>
      <c r="L35" s="62"/>
      <c r="M35" s="62"/>
    </row>
    <row r="36" spans="2:13">
      <c r="B36" s="19" t="s">
        <v>109</v>
      </c>
      <c r="C36" s="61"/>
      <c r="D36" s="61"/>
      <c r="E36" s="61"/>
      <c r="F36" s="61">
        <v>1</v>
      </c>
      <c r="G36" s="61"/>
      <c r="H36" s="61">
        <v>1</v>
      </c>
    </row>
    <row r="37" spans="2:13">
      <c r="B37" s="19" t="s">
        <v>114</v>
      </c>
      <c r="C37" s="61"/>
      <c r="D37" s="61"/>
      <c r="E37" s="61"/>
      <c r="F37" s="61">
        <v>41</v>
      </c>
      <c r="G37" s="61"/>
      <c r="H37" s="61">
        <v>41</v>
      </c>
    </row>
    <row r="38" spans="2:13">
      <c r="B38" s="19" t="s">
        <v>110</v>
      </c>
      <c r="C38" s="61"/>
      <c r="D38" s="61"/>
      <c r="E38" s="61"/>
      <c r="F38" s="61">
        <v>4</v>
      </c>
      <c r="G38" s="61"/>
      <c r="H38" s="61">
        <v>4</v>
      </c>
    </row>
    <row r="39" spans="2:13">
      <c r="B39" s="19" t="s">
        <v>111</v>
      </c>
      <c r="C39" s="61"/>
      <c r="D39" s="61"/>
      <c r="E39" s="61"/>
      <c r="F39" s="61">
        <v>11</v>
      </c>
      <c r="G39" s="61"/>
      <c r="H39" s="61">
        <v>11</v>
      </c>
    </row>
    <row r="40" spans="2:13">
      <c r="B40" s="19" t="s">
        <v>88</v>
      </c>
      <c r="C40" s="61"/>
      <c r="D40" s="61"/>
      <c r="E40" s="61"/>
      <c r="F40" s="61">
        <v>134</v>
      </c>
      <c r="G40" s="61">
        <v>11</v>
      </c>
      <c r="H40" s="61">
        <v>145</v>
      </c>
    </row>
    <row r="41" spans="2:13">
      <c r="B41" s="19" t="s">
        <v>91</v>
      </c>
      <c r="C41" s="61"/>
      <c r="D41" s="61"/>
      <c r="E41" s="61"/>
      <c r="F41" s="61"/>
      <c r="G41" s="61">
        <v>1208</v>
      </c>
      <c r="H41" s="61">
        <v>1208</v>
      </c>
    </row>
    <row r="42" spans="2:13">
      <c r="B42" s="19" t="s">
        <v>80</v>
      </c>
      <c r="C42" s="61"/>
      <c r="D42" s="61"/>
      <c r="E42" s="61"/>
      <c r="F42" s="61">
        <v>13</v>
      </c>
      <c r="G42" s="61">
        <v>129</v>
      </c>
      <c r="H42" s="61">
        <v>142</v>
      </c>
    </row>
    <row r="43" spans="2:13">
      <c r="B43" s="19" t="s">
        <v>104</v>
      </c>
      <c r="C43" s="61"/>
      <c r="D43" s="61">
        <v>6</v>
      </c>
      <c r="E43" s="61">
        <v>766</v>
      </c>
      <c r="F43" s="61">
        <v>209</v>
      </c>
      <c r="G43" s="61"/>
      <c r="H43" s="61">
        <v>981</v>
      </c>
    </row>
    <row r="44" spans="2:13">
      <c r="B44" s="19" t="s">
        <v>119</v>
      </c>
      <c r="C44" s="61">
        <v>171</v>
      </c>
      <c r="D44" s="61">
        <v>356</v>
      </c>
      <c r="E44" s="61"/>
      <c r="F44" s="61"/>
      <c r="G44" s="61"/>
      <c r="H44" s="61">
        <v>527</v>
      </c>
    </row>
    <row r="45" spans="2:13">
      <c r="B45" s="19" t="s">
        <v>121</v>
      </c>
      <c r="C45" s="61">
        <v>25794</v>
      </c>
      <c r="D45" s="61">
        <v>61191</v>
      </c>
      <c r="E45" s="61"/>
      <c r="F45" s="61"/>
      <c r="G45" s="61"/>
      <c r="H45" s="61">
        <v>86985</v>
      </c>
    </row>
    <row r="46" spans="2:13">
      <c r="B46" s="19" t="s">
        <v>93</v>
      </c>
      <c r="C46" s="61">
        <v>20378</v>
      </c>
      <c r="D46" s="61">
        <v>48174</v>
      </c>
      <c r="E46" s="61">
        <v>48838</v>
      </c>
      <c r="F46" s="61">
        <v>93727</v>
      </c>
      <c r="G46" s="61">
        <v>37242</v>
      </c>
      <c r="H46" s="61">
        <v>248359</v>
      </c>
    </row>
    <row r="47" spans="2:13">
      <c r="B47" s="19" t="s">
        <v>85</v>
      </c>
      <c r="C47" s="61">
        <v>8116</v>
      </c>
      <c r="D47" s="61">
        <v>19645</v>
      </c>
      <c r="E47" s="61">
        <v>20329</v>
      </c>
      <c r="F47" s="61">
        <v>23790</v>
      </c>
      <c r="G47" s="61">
        <v>18545</v>
      </c>
      <c r="H47" s="61">
        <v>90425</v>
      </c>
    </row>
    <row r="48" spans="2:13">
      <c r="B48" s="19" t="s">
        <v>89</v>
      </c>
      <c r="C48" s="61"/>
      <c r="D48" s="61"/>
      <c r="E48" s="61"/>
      <c r="F48" s="61">
        <v>40</v>
      </c>
      <c r="G48" s="61">
        <v>134</v>
      </c>
      <c r="H48" s="61">
        <v>174</v>
      </c>
    </row>
    <row r="49" spans="2:13">
      <c r="B49" s="19" t="s">
        <v>50</v>
      </c>
      <c r="C49" s="61">
        <v>55750</v>
      </c>
      <c r="D49" s="61">
        <v>133744</v>
      </c>
      <c r="E49" s="61">
        <v>74137</v>
      </c>
      <c r="F49" s="61">
        <v>121931</v>
      </c>
      <c r="G49" s="61">
        <v>67231</v>
      </c>
      <c r="H49" s="61">
        <v>452793</v>
      </c>
    </row>
    <row r="59" spans="2:13">
      <c r="L59" s="62"/>
      <c r="M59" s="62"/>
    </row>
    <row r="79" spans="1:10">
      <c r="A79" s="63" t="s">
        <v>137</v>
      </c>
      <c r="B79" s="64" t="s">
        <v>51</v>
      </c>
      <c r="C79" s="64">
        <v>6</v>
      </c>
      <c r="D79" s="64">
        <v>7</v>
      </c>
      <c r="E79" s="64">
        <v>8</v>
      </c>
      <c r="F79" s="64">
        <v>9</v>
      </c>
      <c r="G79" s="64">
        <v>10</v>
      </c>
      <c r="H79" s="64">
        <v>11</v>
      </c>
      <c r="I79" s="64">
        <v>12</v>
      </c>
      <c r="J79" s="64" t="s">
        <v>50</v>
      </c>
    </row>
    <row r="80" spans="1:10">
      <c r="A80" s="63"/>
      <c r="B80" s="64"/>
      <c r="C80" s="64"/>
      <c r="D80" s="64"/>
      <c r="E80" s="64"/>
      <c r="F80" s="64"/>
      <c r="G80" s="64"/>
      <c r="H80" s="64"/>
      <c r="I80" s="64"/>
      <c r="J80" s="64"/>
    </row>
    <row r="81" spans="1:12">
      <c r="A81" t="s">
        <v>138</v>
      </c>
      <c r="B81" t="s">
        <v>92</v>
      </c>
      <c r="C81" s="62"/>
      <c r="D81" s="62"/>
      <c r="E81" s="62">
        <v>1291</v>
      </c>
      <c r="F81" s="62">
        <v>4372</v>
      </c>
      <c r="G81" s="62">
        <v>4204</v>
      </c>
      <c r="H81" s="62">
        <v>3961</v>
      </c>
      <c r="I81" s="62">
        <v>9962</v>
      </c>
      <c r="J81" s="62">
        <v>23790</v>
      </c>
      <c r="K81" s="14">
        <f>SUM(J81:J91)/7</f>
        <v>140007.42857142858</v>
      </c>
      <c r="L81" s="14">
        <f>K81/30</f>
        <v>4666.9142857142861</v>
      </c>
    </row>
    <row r="82" spans="1:12">
      <c r="A82" t="s">
        <v>138</v>
      </c>
      <c r="B82" t="s">
        <v>105</v>
      </c>
      <c r="C82" s="62"/>
      <c r="D82" s="62"/>
      <c r="E82" s="62"/>
      <c r="F82" s="62"/>
      <c r="G82" s="62"/>
      <c r="H82" s="62">
        <v>572</v>
      </c>
      <c r="I82" s="62"/>
      <c r="J82" s="62">
        <v>572</v>
      </c>
    </row>
    <row r="83" spans="1:12">
      <c r="A83" t="s">
        <v>138</v>
      </c>
      <c r="B83" t="s">
        <v>119</v>
      </c>
      <c r="C83" s="62"/>
      <c r="D83" s="62"/>
      <c r="E83" s="62">
        <v>171</v>
      </c>
      <c r="F83" s="62">
        <v>356</v>
      </c>
      <c r="G83" s="62"/>
      <c r="H83" s="62"/>
      <c r="I83" s="62"/>
      <c r="J83" s="62">
        <v>527</v>
      </c>
    </row>
    <row r="84" spans="1:12">
      <c r="A84" t="s">
        <v>138</v>
      </c>
      <c r="B84" t="s">
        <v>90</v>
      </c>
      <c r="C84" s="62"/>
      <c r="D84" s="62"/>
      <c r="E84" s="62">
        <v>267</v>
      </c>
      <c r="F84" s="62">
        <v>1018</v>
      </c>
      <c r="G84" s="62">
        <v>835</v>
      </c>
      <c r="H84" s="62">
        <v>200</v>
      </c>
      <c r="I84" s="62">
        <v>1203</v>
      </c>
      <c r="J84" s="62">
        <v>3523</v>
      </c>
    </row>
    <row r="85" spans="1:12">
      <c r="A85" t="s">
        <v>138</v>
      </c>
      <c r="B85" t="s">
        <v>121</v>
      </c>
      <c r="C85" s="62"/>
      <c r="D85" s="62"/>
      <c r="E85" s="62">
        <v>25794</v>
      </c>
      <c r="F85" s="62">
        <v>61191</v>
      </c>
      <c r="G85" s="62"/>
      <c r="H85" s="62"/>
      <c r="I85" s="62"/>
      <c r="J85" s="62">
        <v>86985</v>
      </c>
    </row>
    <row r="86" spans="1:12">
      <c r="A86" t="s">
        <v>138</v>
      </c>
      <c r="B86" t="s">
        <v>93</v>
      </c>
      <c r="C86" s="62"/>
      <c r="D86" s="62"/>
      <c r="E86" s="62">
        <v>20378</v>
      </c>
      <c r="F86" s="62">
        <v>48174</v>
      </c>
      <c r="G86" s="62">
        <v>48838</v>
      </c>
      <c r="H86" s="62">
        <v>93727</v>
      </c>
      <c r="I86" s="62">
        <v>37242</v>
      </c>
      <c r="J86" s="62">
        <v>248359</v>
      </c>
    </row>
    <row r="87" spans="1:12">
      <c r="A87" t="s">
        <v>138</v>
      </c>
      <c r="B87" t="s">
        <v>85</v>
      </c>
      <c r="C87" s="62"/>
      <c r="D87" s="62"/>
      <c r="E87" s="62">
        <v>8116</v>
      </c>
      <c r="F87" s="62">
        <v>19645</v>
      </c>
      <c r="G87" s="62">
        <v>20329</v>
      </c>
      <c r="H87" s="62">
        <v>23790</v>
      </c>
      <c r="I87" s="62">
        <v>18545</v>
      </c>
      <c r="J87" s="62">
        <v>90425</v>
      </c>
    </row>
    <row r="88" spans="1:12">
      <c r="A88" t="s">
        <v>138</v>
      </c>
      <c r="B88" t="s">
        <v>87</v>
      </c>
      <c r="C88" s="62"/>
      <c r="D88" s="62"/>
      <c r="E88" s="62">
        <v>952</v>
      </c>
      <c r="F88" s="62"/>
      <c r="G88" s="62">
        <v>2</v>
      </c>
      <c r="H88" s="62">
        <v>1</v>
      </c>
      <c r="I88" s="62">
        <v>1</v>
      </c>
      <c r="J88" s="62">
        <v>956</v>
      </c>
    </row>
    <row r="89" spans="1:12">
      <c r="A89" t="s">
        <v>138</v>
      </c>
      <c r="B89" t="s">
        <v>10</v>
      </c>
      <c r="C89" s="62"/>
      <c r="D89" s="62"/>
      <c r="E89" s="62">
        <v>91202</v>
      </c>
      <c r="F89" s="62">
        <v>211841</v>
      </c>
      <c r="G89" s="62"/>
      <c r="H89" s="62"/>
      <c r="I89" s="62"/>
      <c r="J89" s="62">
        <v>303043</v>
      </c>
    </row>
    <row r="90" spans="1:12">
      <c r="A90" t="s">
        <v>138</v>
      </c>
      <c r="B90" t="s">
        <v>113</v>
      </c>
      <c r="C90" s="62"/>
      <c r="D90" s="62"/>
      <c r="E90" s="62"/>
      <c r="F90" s="62"/>
      <c r="G90" s="62">
        <v>5</v>
      </c>
      <c r="H90" s="62">
        <v>15</v>
      </c>
      <c r="I90" s="62"/>
      <c r="J90" s="62">
        <v>20</v>
      </c>
    </row>
    <row r="91" spans="1:12">
      <c r="A91" t="s">
        <v>138</v>
      </c>
      <c r="B91" t="s">
        <v>123</v>
      </c>
      <c r="C91" s="62"/>
      <c r="D91" s="62"/>
      <c r="E91" s="62">
        <v>67234</v>
      </c>
      <c r="F91" s="62">
        <v>154618</v>
      </c>
      <c r="G91" s="62"/>
      <c r="H91" s="62"/>
      <c r="I91" s="62"/>
      <c r="J91" s="62">
        <v>221852</v>
      </c>
    </row>
    <row r="92" spans="1:12">
      <c r="A92" t="s">
        <v>138</v>
      </c>
      <c r="B92" t="s">
        <v>8</v>
      </c>
      <c r="C92" s="62"/>
      <c r="D92" s="62"/>
      <c r="E92" s="62"/>
      <c r="F92" s="62"/>
      <c r="G92" s="62"/>
      <c r="H92" s="62">
        <v>2</v>
      </c>
      <c r="I92" s="62">
        <v>78</v>
      </c>
      <c r="J92" s="62">
        <v>80</v>
      </c>
      <c r="K92" s="14">
        <f>SUM(J92:J119)/7</f>
        <v>162180.28571428571</v>
      </c>
      <c r="L92" s="14">
        <f>K92/30</f>
        <v>5406.0095238095237</v>
      </c>
    </row>
    <row r="93" spans="1:12">
      <c r="A93" t="s">
        <v>139</v>
      </c>
      <c r="B93" t="s">
        <v>109</v>
      </c>
      <c r="C93" s="62"/>
      <c r="D93" s="62"/>
      <c r="E93" s="62"/>
      <c r="F93" s="62"/>
      <c r="G93" s="62"/>
      <c r="H93" s="62">
        <v>1</v>
      </c>
      <c r="I93" s="62"/>
      <c r="J93" s="62">
        <v>1</v>
      </c>
    </row>
    <row r="94" spans="1:12">
      <c r="A94" t="s">
        <v>139</v>
      </c>
      <c r="B94" t="s">
        <v>114</v>
      </c>
      <c r="C94" s="62"/>
      <c r="D94" s="62"/>
      <c r="E94" s="62"/>
      <c r="F94" s="62"/>
      <c r="G94" s="62"/>
      <c r="H94" s="62">
        <v>41</v>
      </c>
      <c r="I94" s="62"/>
      <c r="J94" s="62">
        <v>41</v>
      </c>
    </row>
    <row r="95" spans="1:12">
      <c r="A95" t="s">
        <v>139</v>
      </c>
      <c r="B95" t="s">
        <v>110</v>
      </c>
      <c r="C95" s="62"/>
      <c r="D95" s="62"/>
      <c r="E95" s="62"/>
      <c r="F95" s="62"/>
      <c r="G95" s="62"/>
      <c r="H95" s="62">
        <v>4</v>
      </c>
      <c r="I95" s="62"/>
      <c r="J95" s="62">
        <v>4</v>
      </c>
    </row>
    <row r="96" spans="1:12">
      <c r="A96" t="s">
        <v>139</v>
      </c>
      <c r="B96" t="s">
        <v>111</v>
      </c>
      <c r="C96" s="62"/>
      <c r="D96" s="62"/>
      <c r="E96" s="62"/>
      <c r="F96" s="62"/>
      <c r="G96" s="62"/>
      <c r="H96" s="62">
        <v>11</v>
      </c>
      <c r="I96" s="62"/>
      <c r="J96" s="62">
        <v>11</v>
      </c>
    </row>
    <row r="97" spans="1:10">
      <c r="A97" t="s">
        <v>139</v>
      </c>
      <c r="B97" t="s">
        <v>88</v>
      </c>
      <c r="C97" s="62"/>
      <c r="D97" s="62"/>
      <c r="E97" s="62"/>
      <c r="F97" s="62"/>
      <c r="G97" s="62"/>
      <c r="H97" s="62">
        <v>134</v>
      </c>
      <c r="I97" s="62">
        <v>11</v>
      </c>
      <c r="J97" s="62">
        <v>145</v>
      </c>
    </row>
    <row r="98" spans="1:10">
      <c r="A98" t="s">
        <v>139</v>
      </c>
      <c r="B98" t="s">
        <v>108</v>
      </c>
      <c r="C98" s="62"/>
      <c r="D98" s="62"/>
      <c r="E98" s="62"/>
      <c r="F98" s="62"/>
      <c r="G98" s="62"/>
      <c r="H98" s="62">
        <v>1</v>
      </c>
      <c r="I98" s="62"/>
      <c r="J98" s="62">
        <v>1</v>
      </c>
    </row>
    <row r="99" spans="1:10">
      <c r="A99" t="s">
        <v>139</v>
      </c>
      <c r="B99" t="s">
        <v>91</v>
      </c>
      <c r="C99" s="62"/>
      <c r="D99" s="62"/>
      <c r="E99" s="62"/>
      <c r="F99" s="62"/>
      <c r="G99" s="62"/>
      <c r="H99" s="62"/>
      <c r="I99" s="62">
        <v>1208</v>
      </c>
      <c r="J99" s="62">
        <v>1208</v>
      </c>
    </row>
    <row r="100" spans="1:10">
      <c r="A100" t="s">
        <v>139</v>
      </c>
      <c r="B100" t="s">
        <v>80</v>
      </c>
      <c r="C100" s="62"/>
      <c r="D100" s="62"/>
      <c r="E100" s="62"/>
      <c r="F100" s="62"/>
      <c r="G100" s="62"/>
      <c r="H100" s="62">
        <v>13</v>
      </c>
      <c r="I100" s="62">
        <v>129</v>
      </c>
      <c r="J100" s="62">
        <v>142</v>
      </c>
    </row>
    <row r="101" spans="1:10">
      <c r="A101" t="s">
        <v>139</v>
      </c>
      <c r="B101" t="s">
        <v>104</v>
      </c>
      <c r="C101" s="62"/>
      <c r="D101" s="62"/>
      <c r="E101" s="62"/>
      <c r="F101" s="62">
        <v>6</v>
      </c>
      <c r="G101" s="62">
        <v>766</v>
      </c>
      <c r="H101" s="62">
        <v>209</v>
      </c>
      <c r="I101" s="62"/>
      <c r="J101" s="62">
        <v>981</v>
      </c>
    </row>
    <row r="102" spans="1:10">
      <c r="A102" t="s">
        <v>139</v>
      </c>
      <c r="B102" t="s">
        <v>112</v>
      </c>
      <c r="C102" s="62"/>
      <c r="D102" s="62"/>
      <c r="E102" s="62"/>
      <c r="F102" s="62"/>
      <c r="G102" s="62"/>
      <c r="H102" s="62">
        <v>14</v>
      </c>
      <c r="I102" s="62"/>
      <c r="J102" s="62">
        <v>14</v>
      </c>
    </row>
    <row r="103" spans="1:10">
      <c r="A103" t="s">
        <v>139</v>
      </c>
      <c r="B103" t="s">
        <v>89</v>
      </c>
      <c r="C103" s="62"/>
      <c r="D103" s="62"/>
      <c r="E103" s="62"/>
      <c r="F103" s="62"/>
      <c r="G103" s="62"/>
      <c r="H103" s="62">
        <v>40</v>
      </c>
      <c r="I103" s="62">
        <v>134</v>
      </c>
      <c r="J103" s="62">
        <v>174</v>
      </c>
    </row>
    <row r="104" spans="1:10">
      <c r="A104" t="s">
        <v>139</v>
      </c>
      <c r="B104" t="s">
        <v>127</v>
      </c>
      <c r="C104" s="62">
        <v>16248</v>
      </c>
      <c r="D104" s="62">
        <v>37121</v>
      </c>
      <c r="E104" s="62">
        <v>31691</v>
      </c>
      <c r="F104" s="62"/>
      <c r="G104" s="62"/>
      <c r="H104" s="62"/>
      <c r="I104" s="62"/>
      <c r="J104" s="62">
        <v>85060</v>
      </c>
    </row>
    <row r="105" spans="1:10">
      <c r="A105" t="s">
        <v>139</v>
      </c>
      <c r="B105" t="s">
        <v>83</v>
      </c>
      <c r="C105" s="62"/>
      <c r="D105" s="62"/>
      <c r="E105" s="62"/>
      <c r="F105" s="62"/>
      <c r="G105" s="62"/>
      <c r="H105" s="62">
        <v>91</v>
      </c>
      <c r="I105" s="62">
        <v>1391</v>
      </c>
      <c r="J105" s="62">
        <v>1482</v>
      </c>
    </row>
    <row r="106" spans="1:10">
      <c r="A106" t="s">
        <v>139</v>
      </c>
      <c r="B106" t="s">
        <v>103</v>
      </c>
      <c r="C106" s="62"/>
      <c r="D106" s="62"/>
      <c r="E106" s="62"/>
      <c r="F106" s="62"/>
      <c r="G106" s="62"/>
      <c r="H106" s="62">
        <v>10</v>
      </c>
      <c r="I106" s="62"/>
      <c r="J106" s="62">
        <v>10</v>
      </c>
    </row>
    <row r="107" spans="1:10">
      <c r="A107" t="s">
        <v>139</v>
      </c>
      <c r="B107" t="s">
        <v>118</v>
      </c>
      <c r="C107" s="62"/>
      <c r="D107" s="62"/>
      <c r="E107" s="62"/>
      <c r="F107" s="62">
        <v>252</v>
      </c>
      <c r="G107" s="62">
        <v>1268</v>
      </c>
      <c r="H107" s="62"/>
      <c r="I107" s="62"/>
      <c r="J107" s="62">
        <v>1520</v>
      </c>
    </row>
    <row r="108" spans="1:10">
      <c r="A108" t="s">
        <v>139</v>
      </c>
      <c r="B108" t="s">
        <v>122</v>
      </c>
      <c r="C108" s="62"/>
      <c r="D108" s="62"/>
      <c r="E108" s="62">
        <v>47794</v>
      </c>
      <c r="F108" s="62">
        <v>98452</v>
      </c>
      <c r="G108" s="62"/>
      <c r="H108" s="62"/>
      <c r="I108" s="62"/>
      <c r="J108" s="62">
        <v>146246</v>
      </c>
    </row>
    <row r="109" spans="1:10">
      <c r="A109" t="s">
        <v>139</v>
      </c>
      <c r="B109" t="s">
        <v>120</v>
      </c>
      <c r="C109" s="62"/>
      <c r="D109" s="62"/>
      <c r="E109" s="62"/>
      <c r="F109" s="62">
        <v>2600</v>
      </c>
      <c r="G109" s="62"/>
      <c r="H109" s="62"/>
      <c r="I109" s="62"/>
      <c r="J109" s="62">
        <v>2600</v>
      </c>
    </row>
    <row r="110" spans="1:10">
      <c r="A110" t="s">
        <v>139</v>
      </c>
      <c r="B110" t="s">
        <v>84</v>
      </c>
      <c r="C110" s="62"/>
      <c r="D110" s="62"/>
      <c r="E110" s="62"/>
      <c r="F110" s="62">
        <v>193</v>
      </c>
      <c r="G110" s="62">
        <v>1616</v>
      </c>
      <c r="H110" s="62">
        <v>2294</v>
      </c>
      <c r="I110" s="62">
        <v>1415</v>
      </c>
      <c r="J110" s="62">
        <v>5518</v>
      </c>
    </row>
    <row r="111" spans="1:10">
      <c r="A111" t="s">
        <v>139</v>
      </c>
      <c r="B111" t="s">
        <v>82</v>
      </c>
      <c r="C111" s="62"/>
      <c r="D111" s="62"/>
      <c r="E111" s="62"/>
      <c r="F111" s="62"/>
      <c r="G111" s="62"/>
      <c r="H111" s="62">
        <v>88</v>
      </c>
      <c r="I111" s="62">
        <v>334</v>
      </c>
      <c r="J111" s="62">
        <v>422</v>
      </c>
    </row>
    <row r="112" spans="1:10">
      <c r="A112" t="s">
        <v>139</v>
      </c>
      <c r="B112" t="s">
        <v>106</v>
      </c>
      <c r="C112" s="62"/>
      <c r="D112" s="62"/>
      <c r="E112" s="62"/>
      <c r="F112" s="62"/>
      <c r="G112" s="62">
        <v>730</v>
      </c>
      <c r="H112" s="62">
        <v>581</v>
      </c>
      <c r="I112" s="62"/>
      <c r="J112" s="62">
        <v>1311</v>
      </c>
    </row>
    <row r="113" spans="1:12">
      <c r="A113" t="s">
        <v>139</v>
      </c>
      <c r="B113" t="s">
        <v>81</v>
      </c>
      <c r="C113" s="62"/>
      <c r="D113" s="62"/>
      <c r="E113" s="62"/>
      <c r="F113" s="62"/>
      <c r="G113" s="62"/>
      <c r="H113" s="62"/>
      <c r="I113" s="62">
        <v>260</v>
      </c>
      <c r="J113" s="62">
        <v>260</v>
      </c>
    </row>
    <row r="114" spans="1:12">
      <c r="A114" t="s">
        <v>139</v>
      </c>
      <c r="B114" t="s">
        <v>126</v>
      </c>
      <c r="C114" s="62">
        <v>1852</v>
      </c>
      <c r="D114" s="62">
        <v>7928</v>
      </c>
      <c r="E114" s="62">
        <v>5037</v>
      </c>
      <c r="F114" s="62"/>
      <c r="G114" s="62"/>
      <c r="H114" s="62"/>
      <c r="I114" s="62"/>
      <c r="J114" s="62">
        <v>14817</v>
      </c>
    </row>
    <row r="115" spans="1:12">
      <c r="A115" t="s">
        <v>139</v>
      </c>
      <c r="B115" t="s">
        <v>128</v>
      </c>
      <c r="C115" s="62">
        <v>63737</v>
      </c>
      <c r="D115" s="62">
        <v>92855</v>
      </c>
      <c r="E115" s="62">
        <v>76120</v>
      </c>
      <c r="F115" s="62"/>
      <c r="G115" s="62"/>
      <c r="H115" s="62"/>
      <c r="I115" s="62"/>
      <c r="J115" s="62">
        <v>232712</v>
      </c>
    </row>
    <row r="116" spans="1:12">
      <c r="A116" t="s">
        <v>139</v>
      </c>
      <c r="B116" t="s">
        <v>125</v>
      </c>
      <c r="C116" s="62"/>
      <c r="D116" s="62"/>
      <c r="E116" s="62">
        <v>20562</v>
      </c>
      <c r="F116" s="62">
        <v>46629</v>
      </c>
      <c r="G116" s="62"/>
      <c r="H116" s="62"/>
      <c r="I116" s="62"/>
      <c r="J116" s="62">
        <v>67191</v>
      </c>
    </row>
    <row r="117" spans="1:12">
      <c r="A117" t="s">
        <v>139</v>
      </c>
      <c r="B117" t="s">
        <v>124</v>
      </c>
      <c r="C117" s="62">
        <v>4436</v>
      </c>
      <c r="D117" s="62">
        <v>16129</v>
      </c>
      <c r="E117" s="62">
        <v>11059</v>
      </c>
      <c r="F117" s="62">
        <v>3811</v>
      </c>
      <c r="G117" s="62"/>
      <c r="H117" s="62"/>
      <c r="I117" s="62"/>
      <c r="J117" s="62">
        <v>35435</v>
      </c>
    </row>
    <row r="118" spans="1:12">
      <c r="A118" t="s">
        <v>139</v>
      </c>
      <c r="B118" t="s">
        <v>129</v>
      </c>
      <c r="C118" s="62">
        <v>77130</v>
      </c>
      <c r="D118" s="62">
        <v>272416</v>
      </c>
      <c r="E118" s="62">
        <v>184466</v>
      </c>
      <c r="F118" s="62"/>
      <c r="G118" s="62"/>
      <c r="H118" s="62"/>
      <c r="I118" s="62"/>
      <c r="J118" s="62">
        <v>534012</v>
      </c>
    </row>
    <row r="119" spans="1:12">
      <c r="A119" t="s">
        <v>139</v>
      </c>
      <c r="B119" t="s">
        <v>107</v>
      </c>
      <c r="C119" s="62"/>
      <c r="D119" s="62"/>
      <c r="E119" s="62"/>
      <c r="F119" s="62"/>
      <c r="G119" s="62"/>
      <c r="H119" s="62">
        <v>3864</v>
      </c>
      <c r="I119" s="62"/>
      <c r="J119" s="62">
        <v>3864</v>
      </c>
    </row>
    <row r="120" spans="1:12">
      <c r="B120" t="s">
        <v>50</v>
      </c>
      <c r="C120" s="62">
        <f t="shared" ref="C120:I120" si="0">SUM(C81:C119)</f>
        <v>163403</v>
      </c>
      <c r="D120" s="62">
        <f t="shared" si="0"/>
        <v>426449</v>
      </c>
      <c r="E120" s="62">
        <f t="shared" si="0"/>
        <v>592134</v>
      </c>
      <c r="F120" s="62">
        <f t="shared" si="0"/>
        <v>653158</v>
      </c>
      <c r="G120" s="62">
        <f t="shared" si="0"/>
        <v>78593</v>
      </c>
      <c r="H120" s="62">
        <f t="shared" si="0"/>
        <v>129664</v>
      </c>
      <c r="I120" s="62">
        <f t="shared" si="0"/>
        <v>71913</v>
      </c>
      <c r="J120" s="62">
        <f>SUM(J81:J119)</f>
        <v>2115314</v>
      </c>
      <c r="K120" s="14">
        <f>J120/7</f>
        <v>302187.71428571426</v>
      </c>
      <c r="L120" s="14">
        <f>K120/30</f>
        <v>10072.923809523809</v>
      </c>
    </row>
  </sheetData>
  <autoFilter ref="A80:J80" xr:uid="{6A5DF163-C697-C54B-82E9-5B172BA9E3DE}"/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AB65-CB0B-C64A-B1FE-444AD45D220D}">
  <dimension ref="B2:L141"/>
  <sheetViews>
    <sheetView workbookViewId="0">
      <pane xSplit="5" ySplit="2" topLeftCell="F105" activePane="bottomRight" state="frozen"/>
      <selection pane="topRight" activeCell="F1" sqref="F1"/>
      <selection pane="bottomLeft" activeCell="A3" sqref="A3"/>
      <selection pane="bottomRight" activeCell="J151" sqref="J151"/>
    </sheetView>
  </sheetViews>
  <sheetFormatPr baseColWidth="10" defaultRowHeight="15"/>
  <cols>
    <col min="4" max="4" width="45.1640625" bestFit="1" customWidth="1"/>
    <col min="5" max="6" width="14.33203125" customWidth="1"/>
    <col min="7" max="7" width="14" bestFit="1" customWidth="1"/>
    <col min="8" max="8" width="12.33203125" bestFit="1" customWidth="1"/>
    <col min="9" max="9" width="11.33203125" bestFit="1" customWidth="1"/>
    <col min="10" max="10" width="14" bestFit="1" customWidth="1"/>
    <col min="11" max="11" width="18" bestFit="1" customWidth="1"/>
  </cols>
  <sheetData>
    <row r="2" spans="2:12">
      <c r="B2" s="1">
        <v>1</v>
      </c>
      <c r="C2" s="12" t="s">
        <v>135</v>
      </c>
      <c r="D2" s="1" t="s">
        <v>130</v>
      </c>
      <c r="E2" s="1" t="s">
        <v>133</v>
      </c>
      <c r="F2" s="1" t="s">
        <v>134</v>
      </c>
      <c r="G2" s="1" t="s">
        <v>86</v>
      </c>
      <c r="H2" s="1" t="s">
        <v>78</v>
      </c>
      <c r="I2" s="1" t="s">
        <v>77</v>
      </c>
      <c r="J2" s="1" t="s">
        <v>94</v>
      </c>
      <c r="K2" s="1" t="s">
        <v>131</v>
      </c>
      <c r="L2" s="1"/>
    </row>
    <row r="3" spans="2:12">
      <c r="B3" s="1">
        <v>2</v>
      </c>
      <c r="C3" s="56">
        <v>6</v>
      </c>
      <c r="D3" s="55" t="s">
        <v>79</v>
      </c>
      <c r="E3" s="1" t="s">
        <v>94</v>
      </c>
      <c r="F3" s="57">
        <v>9738366</v>
      </c>
      <c r="G3" s="57"/>
      <c r="H3" s="57"/>
      <c r="I3" s="57"/>
      <c r="J3" s="57">
        <v>9738366</v>
      </c>
      <c r="K3" s="60"/>
      <c r="L3" s="1"/>
    </row>
    <row r="4" spans="2:12">
      <c r="B4" s="1">
        <v>3</v>
      </c>
      <c r="C4" s="56">
        <v>6</v>
      </c>
      <c r="D4" s="55" t="s">
        <v>101</v>
      </c>
      <c r="E4" s="1" t="s">
        <v>86</v>
      </c>
      <c r="F4" s="57">
        <v>1172117</v>
      </c>
      <c r="G4" s="57">
        <v>1172117</v>
      </c>
      <c r="H4" s="57"/>
      <c r="I4" s="57"/>
      <c r="J4" s="57"/>
      <c r="K4" s="60"/>
      <c r="L4" s="1"/>
    </row>
    <row r="5" spans="2:12">
      <c r="B5" s="1">
        <v>4</v>
      </c>
      <c r="C5" s="56">
        <v>6</v>
      </c>
      <c r="D5" s="55" t="s">
        <v>116</v>
      </c>
      <c r="E5" s="1" t="s">
        <v>86</v>
      </c>
      <c r="F5" s="57">
        <v>99082</v>
      </c>
      <c r="G5" s="57">
        <v>99082</v>
      </c>
      <c r="H5" s="57"/>
      <c r="I5" s="57"/>
      <c r="J5" s="57"/>
      <c r="K5" s="60"/>
      <c r="L5" s="1"/>
    </row>
    <row r="6" spans="2:12">
      <c r="B6" s="1">
        <v>5</v>
      </c>
      <c r="C6" s="56">
        <v>6</v>
      </c>
      <c r="D6" s="55" t="s">
        <v>129</v>
      </c>
      <c r="E6" s="1" t="s">
        <v>78</v>
      </c>
      <c r="F6" s="57">
        <v>77130</v>
      </c>
      <c r="G6" s="57"/>
      <c r="H6" s="57">
        <v>77130</v>
      </c>
      <c r="I6" s="57"/>
      <c r="J6" s="57"/>
      <c r="K6" s="60"/>
      <c r="L6" s="1"/>
    </row>
    <row r="7" spans="2:12">
      <c r="B7" s="1">
        <v>6</v>
      </c>
      <c r="C7" s="56">
        <v>6</v>
      </c>
      <c r="D7" s="55" t="s">
        <v>128</v>
      </c>
      <c r="E7" s="1" t="s">
        <v>78</v>
      </c>
      <c r="F7" s="57">
        <v>63737</v>
      </c>
      <c r="G7" s="57"/>
      <c r="H7" s="57">
        <v>63737</v>
      </c>
      <c r="I7" s="57"/>
      <c r="J7" s="57"/>
      <c r="K7" s="60"/>
      <c r="L7" s="1"/>
    </row>
    <row r="8" spans="2:12">
      <c r="B8" s="1">
        <v>7</v>
      </c>
      <c r="C8" s="56">
        <v>6</v>
      </c>
      <c r="D8" s="55" t="s">
        <v>127</v>
      </c>
      <c r="E8" s="1" t="s">
        <v>77</v>
      </c>
      <c r="F8" s="57">
        <v>16248</v>
      </c>
      <c r="G8" s="57"/>
      <c r="H8" s="57"/>
      <c r="I8" s="57">
        <v>16248</v>
      </c>
      <c r="J8" s="57"/>
      <c r="K8" s="60"/>
      <c r="L8" s="1"/>
    </row>
    <row r="9" spans="2:12">
      <c r="B9" s="1">
        <v>8</v>
      </c>
      <c r="C9" s="56">
        <v>6</v>
      </c>
      <c r="D9" s="55" t="s">
        <v>124</v>
      </c>
      <c r="E9" s="1" t="s">
        <v>77</v>
      </c>
      <c r="F9" s="57">
        <v>4436</v>
      </c>
      <c r="G9" s="57"/>
      <c r="H9" s="57"/>
      <c r="I9" s="57">
        <v>4436</v>
      </c>
      <c r="J9" s="57"/>
      <c r="K9" s="60"/>
      <c r="L9" s="1"/>
    </row>
    <row r="10" spans="2:12">
      <c r="B10" s="1">
        <v>9</v>
      </c>
      <c r="C10" s="56">
        <v>6</v>
      </c>
      <c r="D10" s="55" t="s">
        <v>126</v>
      </c>
      <c r="E10" s="1" t="s">
        <v>77</v>
      </c>
      <c r="F10" s="57">
        <v>1852</v>
      </c>
      <c r="G10" s="57"/>
      <c r="H10" s="57"/>
      <c r="I10" s="57">
        <v>1852</v>
      </c>
      <c r="J10" s="57"/>
      <c r="K10" s="60"/>
      <c r="L10" s="1"/>
    </row>
    <row r="11" spans="2:12">
      <c r="B11" s="1">
        <v>11</v>
      </c>
      <c r="C11" s="56">
        <v>7</v>
      </c>
      <c r="D11" s="55" t="s">
        <v>101</v>
      </c>
      <c r="E11" s="1" t="s">
        <v>86</v>
      </c>
      <c r="F11" s="57">
        <v>3350224</v>
      </c>
      <c r="G11" s="57">
        <v>3350224</v>
      </c>
      <c r="H11" s="57"/>
      <c r="I11" s="57"/>
      <c r="J11" s="57"/>
      <c r="K11" s="60"/>
      <c r="L11" s="1"/>
    </row>
    <row r="12" spans="2:12">
      <c r="B12" s="1">
        <v>12</v>
      </c>
      <c r="C12" s="56">
        <v>7</v>
      </c>
      <c r="D12" s="55" t="s">
        <v>116</v>
      </c>
      <c r="E12" s="1" t="s">
        <v>86</v>
      </c>
      <c r="F12" s="57">
        <v>271408</v>
      </c>
      <c r="G12" s="57">
        <v>271408</v>
      </c>
      <c r="H12" s="57"/>
      <c r="I12" s="57"/>
      <c r="J12" s="57"/>
      <c r="K12" s="60"/>
      <c r="L12" s="1"/>
    </row>
    <row r="13" spans="2:12">
      <c r="B13" s="1">
        <v>13</v>
      </c>
      <c r="C13" s="56">
        <v>7</v>
      </c>
      <c r="D13" s="55" t="s">
        <v>79</v>
      </c>
      <c r="E13" s="1" t="s">
        <v>78</v>
      </c>
      <c r="F13" s="57">
        <v>469585</v>
      </c>
      <c r="G13" s="57"/>
      <c r="H13" s="57">
        <v>469585</v>
      </c>
      <c r="I13" s="57"/>
      <c r="J13" s="57">
        <v>28</v>
      </c>
      <c r="K13" s="60"/>
      <c r="L13" s="1"/>
    </row>
    <row r="14" spans="2:12">
      <c r="B14" s="1">
        <v>14</v>
      </c>
      <c r="C14" s="56">
        <v>7</v>
      </c>
      <c r="D14" s="55" t="s">
        <v>79</v>
      </c>
      <c r="E14" s="1" t="s">
        <v>94</v>
      </c>
      <c r="F14" s="57">
        <v>28</v>
      </c>
      <c r="G14" s="57"/>
      <c r="H14" s="57">
        <v>469585</v>
      </c>
      <c r="I14" s="57"/>
      <c r="J14" s="57">
        <v>28</v>
      </c>
      <c r="K14" s="60"/>
      <c r="L14" s="1"/>
    </row>
    <row r="15" spans="2:12">
      <c r="B15" s="1">
        <v>15</v>
      </c>
      <c r="C15" s="56">
        <v>7</v>
      </c>
      <c r="D15" s="55" t="s">
        <v>129</v>
      </c>
      <c r="E15" s="1" t="s">
        <v>78</v>
      </c>
      <c r="F15" s="57">
        <v>272416</v>
      </c>
      <c r="G15" s="57"/>
      <c r="H15" s="57">
        <v>272416</v>
      </c>
      <c r="I15" s="57"/>
      <c r="J15" s="57"/>
      <c r="K15" s="60"/>
      <c r="L15" s="1"/>
    </row>
    <row r="16" spans="2:12">
      <c r="B16" s="1">
        <v>16</v>
      </c>
      <c r="C16" s="56">
        <v>7</v>
      </c>
      <c r="D16" s="55" t="s">
        <v>128</v>
      </c>
      <c r="E16" s="1" t="s">
        <v>78</v>
      </c>
      <c r="F16" s="57">
        <v>92855</v>
      </c>
      <c r="G16" s="57"/>
      <c r="H16" s="57">
        <v>92855</v>
      </c>
      <c r="I16" s="57"/>
      <c r="J16" s="57"/>
      <c r="K16" s="60"/>
      <c r="L16" s="1"/>
    </row>
    <row r="17" spans="2:12">
      <c r="B17" s="1">
        <v>17</v>
      </c>
      <c r="C17" s="56">
        <v>7</v>
      </c>
      <c r="D17" s="55" t="s">
        <v>127</v>
      </c>
      <c r="E17" s="1" t="s">
        <v>77</v>
      </c>
      <c r="F17" s="57">
        <v>37121</v>
      </c>
      <c r="G17" s="57"/>
      <c r="H17" s="57"/>
      <c r="I17" s="57">
        <v>37121</v>
      </c>
      <c r="J17" s="57"/>
      <c r="K17" s="60"/>
      <c r="L17" s="1"/>
    </row>
    <row r="18" spans="2:12">
      <c r="B18" s="1">
        <v>18</v>
      </c>
      <c r="C18" s="56">
        <v>7</v>
      </c>
      <c r="D18" s="55" t="s">
        <v>124</v>
      </c>
      <c r="E18" s="1" t="s">
        <v>77</v>
      </c>
      <c r="F18" s="57">
        <v>16129</v>
      </c>
      <c r="G18" s="57"/>
      <c r="H18" s="57"/>
      <c r="I18" s="57">
        <v>16129</v>
      </c>
      <c r="J18" s="57"/>
      <c r="K18" s="60"/>
      <c r="L18" s="1"/>
    </row>
    <row r="19" spans="2:12">
      <c r="B19" s="1">
        <v>19</v>
      </c>
      <c r="C19" s="56">
        <v>7</v>
      </c>
      <c r="D19" s="55" t="s">
        <v>126</v>
      </c>
      <c r="E19" s="1" t="s">
        <v>77</v>
      </c>
      <c r="F19" s="57">
        <v>7928</v>
      </c>
      <c r="G19" s="57"/>
      <c r="H19" s="57"/>
      <c r="I19" s="57">
        <v>7928</v>
      </c>
      <c r="J19" s="57"/>
      <c r="K19" s="60"/>
      <c r="L19" s="1"/>
    </row>
    <row r="20" spans="2:12">
      <c r="B20" s="1">
        <v>21</v>
      </c>
      <c r="C20" s="12">
        <v>8</v>
      </c>
      <c r="D20" s="1" t="s">
        <v>101</v>
      </c>
      <c r="E20" s="1" t="s">
        <v>86</v>
      </c>
      <c r="F20" s="57">
        <v>1956414</v>
      </c>
      <c r="G20" s="60">
        <v>1956414</v>
      </c>
      <c r="H20" s="60"/>
      <c r="I20" s="60"/>
      <c r="J20" s="60"/>
      <c r="K20" s="60"/>
      <c r="L20" s="1"/>
    </row>
    <row r="21" spans="2:12">
      <c r="B21" s="1">
        <v>22</v>
      </c>
      <c r="C21" s="12">
        <v>8</v>
      </c>
      <c r="D21" s="1" t="s">
        <v>102</v>
      </c>
      <c r="E21" s="1" t="s">
        <v>86</v>
      </c>
      <c r="F21" s="57">
        <v>1469984</v>
      </c>
      <c r="G21" s="60">
        <v>1469984</v>
      </c>
      <c r="H21" s="60"/>
      <c r="I21" s="60"/>
      <c r="J21" s="60"/>
      <c r="K21" s="60"/>
      <c r="L21" s="1"/>
    </row>
    <row r="22" spans="2:12">
      <c r="B22" s="1">
        <v>23</v>
      </c>
      <c r="C22" s="12">
        <v>8</v>
      </c>
      <c r="D22" s="1" t="s">
        <v>116</v>
      </c>
      <c r="E22" s="1" t="s">
        <v>86</v>
      </c>
      <c r="F22" s="57">
        <v>1242396</v>
      </c>
      <c r="G22" s="60">
        <v>1242396</v>
      </c>
      <c r="H22" s="60"/>
      <c r="I22" s="60"/>
      <c r="J22" s="60"/>
      <c r="K22" s="60"/>
      <c r="L22" s="1"/>
    </row>
    <row r="23" spans="2:12">
      <c r="B23" s="1">
        <v>24</v>
      </c>
      <c r="C23" s="12">
        <v>8</v>
      </c>
      <c r="D23" s="1" t="s">
        <v>117</v>
      </c>
      <c r="E23" s="1" t="s">
        <v>86</v>
      </c>
      <c r="F23" s="57">
        <v>205924</v>
      </c>
      <c r="G23" s="60">
        <v>205924</v>
      </c>
      <c r="H23" s="60"/>
      <c r="I23" s="60"/>
      <c r="J23" s="60"/>
      <c r="K23" s="60"/>
      <c r="L23" s="1"/>
    </row>
    <row r="24" spans="2:12">
      <c r="B24" s="1">
        <v>25</v>
      </c>
      <c r="C24" s="12">
        <v>8</v>
      </c>
      <c r="D24" s="1" t="s">
        <v>79</v>
      </c>
      <c r="E24" s="1" t="s">
        <v>78</v>
      </c>
      <c r="F24" s="57">
        <v>196936</v>
      </c>
      <c r="G24" s="60"/>
      <c r="H24" s="60">
        <v>196936</v>
      </c>
      <c r="I24" s="60"/>
      <c r="J24" s="60">
        <v>44</v>
      </c>
      <c r="K24" s="60">
        <v>172</v>
      </c>
      <c r="L24" s="1"/>
    </row>
    <row r="25" spans="2:12">
      <c r="B25" s="1">
        <v>25</v>
      </c>
      <c r="C25" s="12">
        <v>8</v>
      </c>
      <c r="D25" s="1" t="s">
        <v>79</v>
      </c>
      <c r="E25" s="1" t="s">
        <v>94</v>
      </c>
      <c r="F25" s="60">
        <v>44</v>
      </c>
      <c r="G25" s="60"/>
      <c r="H25" s="60">
        <v>196936</v>
      </c>
      <c r="I25" s="60"/>
      <c r="J25" s="60">
        <v>44</v>
      </c>
      <c r="K25" s="60">
        <v>172</v>
      </c>
      <c r="L25" s="1"/>
    </row>
    <row r="26" spans="2:12">
      <c r="B26" s="1">
        <v>25</v>
      </c>
      <c r="C26" s="12">
        <v>8</v>
      </c>
      <c r="D26" s="1" t="s">
        <v>79</v>
      </c>
      <c r="E26" s="1" t="s">
        <v>131</v>
      </c>
      <c r="F26" s="60">
        <v>172</v>
      </c>
      <c r="G26" s="60"/>
      <c r="H26" s="60">
        <v>196936</v>
      </c>
      <c r="I26" s="60"/>
      <c r="J26" s="60">
        <v>44</v>
      </c>
      <c r="K26" s="60">
        <v>172</v>
      </c>
      <c r="L26" s="1"/>
    </row>
    <row r="27" spans="2:12">
      <c r="B27" s="1">
        <v>26</v>
      </c>
      <c r="C27" s="12">
        <v>8</v>
      </c>
      <c r="D27" s="1" t="s">
        <v>129</v>
      </c>
      <c r="E27" s="1" t="s">
        <v>78</v>
      </c>
      <c r="F27" s="57">
        <v>184466</v>
      </c>
      <c r="G27" s="60"/>
      <c r="H27" s="60">
        <v>184466</v>
      </c>
      <c r="I27" s="60"/>
      <c r="J27" s="60"/>
      <c r="K27" s="60"/>
      <c r="L27" s="1"/>
    </row>
    <row r="28" spans="2:12">
      <c r="B28" s="1">
        <v>27</v>
      </c>
      <c r="C28" s="12">
        <v>8</v>
      </c>
      <c r="D28" s="1" t="s">
        <v>10</v>
      </c>
      <c r="E28" s="1" t="s">
        <v>78</v>
      </c>
      <c r="F28" s="57">
        <v>91202</v>
      </c>
      <c r="G28" s="60"/>
      <c r="H28" s="60">
        <v>91202</v>
      </c>
      <c r="I28" s="60"/>
      <c r="J28" s="60"/>
      <c r="K28" s="60"/>
      <c r="L28" s="1"/>
    </row>
    <row r="29" spans="2:12">
      <c r="B29" s="1">
        <v>28</v>
      </c>
      <c r="C29" s="12">
        <v>8</v>
      </c>
      <c r="D29" s="1" t="s">
        <v>128</v>
      </c>
      <c r="E29" s="1" t="s">
        <v>78</v>
      </c>
      <c r="F29" s="57">
        <v>76120</v>
      </c>
      <c r="G29" s="60"/>
      <c r="H29" s="60">
        <v>76120</v>
      </c>
      <c r="I29" s="60"/>
      <c r="J29" s="60"/>
      <c r="K29" s="60"/>
      <c r="L29" s="1"/>
    </row>
    <row r="30" spans="2:12">
      <c r="B30" s="1">
        <v>29</v>
      </c>
      <c r="C30" s="12">
        <v>8</v>
      </c>
      <c r="D30" s="1" t="s">
        <v>123</v>
      </c>
      <c r="E30" s="1" t="s">
        <v>78</v>
      </c>
      <c r="F30" s="57">
        <v>67204</v>
      </c>
      <c r="G30" s="60"/>
      <c r="H30" s="60">
        <v>67204</v>
      </c>
      <c r="I30" s="60"/>
      <c r="J30" s="60"/>
      <c r="K30" s="60">
        <v>30</v>
      </c>
      <c r="L30" s="1"/>
    </row>
    <row r="31" spans="2:12">
      <c r="B31" s="1">
        <v>29</v>
      </c>
      <c r="C31" s="12">
        <v>8</v>
      </c>
      <c r="D31" s="1" t="s">
        <v>123</v>
      </c>
      <c r="E31" s="1" t="s">
        <v>131</v>
      </c>
      <c r="F31" s="60">
        <v>30</v>
      </c>
      <c r="G31" s="60"/>
      <c r="H31" s="60">
        <v>67204</v>
      </c>
      <c r="I31" s="60"/>
      <c r="J31" s="60"/>
      <c r="K31" s="60">
        <v>30</v>
      </c>
      <c r="L31" s="1"/>
    </row>
    <row r="32" spans="2:12">
      <c r="B32" s="1">
        <v>30</v>
      </c>
      <c r="C32" s="12">
        <v>8</v>
      </c>
      <c r="D32" s="1" t="s">
        <v>122</v>
      </c>
      <c r="E32" s="1" t="s">
        <v>78</v>
      </c>
      <c r="F32" s="57">
        <v>47794</v>
      </c>
      <c r="G32" s="60"/>
      <c r="H32" s="60">
        <v>47794</v>
      </c>
      <c r="I32" s="60"/>
      <c r="J32" s="60"/>
      <c r="K32" s="60"/>
      <c r="L32" s="1"/>
    </row>
    <row r="33" spans="2:12">
      <c r="B33" s="1">
        <v>31</v>
      </c>
      <c r="C33" s="12">
        <v>8</v>
      </c>
      <c r="D33" s="1" t="s">
        <v>121</v>
      </c>
      <c r="E33" s="1" t="s">
        <v>78</v>
      </c>
      <c r="F33" s="57">
        <v>25759</v>
      </c>
      <c r="G33" s="60"/>
      <c r="H33" s="60">
        <v>25759</v>
      </c>
      <c r="I33" s="60"/>
      <c r="J33" s="60"/>
      <c r="K33" s="60">
        <v>35</v>
      </c>
      <c r="L33" s="1"/>
    </row>
    <row r="34" spans="2:12">
      <c r="B34" s="1">
        <v>31</v>
      </c>
      <c r="C34" s="12">
        <v>8</v>
      </c>
      <c r="D34" s="1" t="s">
        <v>121</v>
      </c>
      <c r="E34" s="1" t="s">
        <v>131</v>
      </c>
      <c r="F34" s="57">
        <v>35</v>
      </c>
      <c r="G34" s="60"/>
      <c r="H34" s="60">
        <v>35</v>
      </c>
      <c r="I34" s="60"/>
      <c r="J34" s="60"/>
      <c r="K34" s="60">
        <v>35</v>
      </c>
      <c r="L34" s="1"/>
    </row>
    <row r="35" spans="2:12">
      <c r="B35" s="1">
        <v>32</v>
      </c>
      <c r="C35" s="12">
        <v>8</v>
      </c>
      <c r="D35" s="1" t="s">
        <v>125</v>
      </c>
      <c r="E35" s="1" t="s">
        <v>78</v>
      </c>
      <c r="F35" s="57">
        <v>20537</v>
      </c>
      <c r="G35" s="60"/>
      <c r="H35" s="60">
        <v>20537</v>
      </c>
      <c r="I35" s="60">
        <v>25</v>
      </c>
      <c r="J35" s="60"/>
      <c r="K35" s="60"/>
      <c r="L35" s="1"/>
    </row>
    <row r="36" spans="2:12">
      <c r="B36" s="1">
        <v>32</v>
      </c>
      <c r="C36" s="12">
        <v>8</v>
      </c>
      <c r="D36" s="1" t="s">
        <v>125</v>
      </c>
      <c r="E36" s="1" t="s">
        <v>77</v>
      </c>
      <c r="F36" s="60">
        <v>25</v>
      </c>
      <c r="G36" s="60"/>
      <c r="H36" s="60">
        <v>20537</v>
      </c>
      <c r="I36" s="60">
        <v>25</v>
      </c>
      <c r="J36" s="60"/>
      <c r="K36" s="60"/>
      <c r="L36" s="1"/>
    </row>
    <row r="37" spans="2:12">
      <c r="B37" s="1">
        <v>33</v>
      </c>
      <c r="C37" s="12">
        <v>8</v>
      </c>
      <c r="D37" s="1" t="s">
        <v>90</v>
      </c>
      <c r="E37" s="1" t="s">
        <v>78</v>
      </c>
      <c r="F37" s="57">
        <v>267</v>
      </c>
      <c r="G37" s="60"/>
      <c r="H37" s="60">
        <v>267</v>
      </c>
      <c r="I37" s="60"/>
      <c r="J37" s="60"/>
      <c r="K37" s="60"/>
      <c r="L37" s="1"/>
    </row>
    <row r="38" spans="2:12">
      <c r="B38" s="1">
        <v>34</v>
      </c>
      <c r="C38" s="12">
        <v>8</v>
      </c>
      <c r="D38" s="1" t="s">
        <v>119</v>
      </c>
      <c r="E38" s="1" t="s">
        <v>78</v>
      </c>
      <c r="F38" s="57">
        <v>171</v>
      </c>
      <c r="G38" s="60"/>
      <c r="H38" s="60">
        <v>171</v>
      </c>
      <c r="I38" s="60"/>
      <c r="J38" s="60"/>
      <c r="K38" s="60"/>
      <c r="L38" s="1"/>
    </row>
    <row r="39" spans="2:12">
      <c r="B39" s="1">
        <v>35</v>
      </c>
      <c r="C39" s="12">
        <v>8</v>
      </c>
      <c r="D39" s="1" t="s">
        <v>127</v>
      </c>
      <c r="E39" s="1" t="s">
        <v>77</v>
      </c>
      <c r="F39" s="57">
        <v>31691</v>
      </c>
      <c r="G39" s="60"/>
      <c r="H39" s="60"/>
      <c r="I39" s="60">
        <v>31691</v>
      </c>
      <c r="J39" s="60"/>
      <c r="K39" s="60"/>
      <c r="L39" s="1"/>
    </row>
    <row r="40" spans="2:12">
      <c r="B40" s="1">
        <v>36</v>
      </c>
      <c r="C40" s="12">
        <v>8</v>
      </c>
      <c r="D40" s="1" t="s">
        <v>93</v>
      </c>
      <c r="E40" s="1" t="s">
        <v>77</v>
      </c>
      <c r="F40" s="57">
        <v>20378</v>
      </c>
      <c r="G40" s="60"/>
      <c r="H40" s="60"/>
      <c r="I40" s="60">
        <v>20378</v>
      </c>
      <c r="J40" s="60"/>
      <c r="K40" s="60"/>
      <c r="L40" s="1"/>
    </row>
    <row r="41" spans="2:12">
      <c r="B41" s="1">
        <v>37</v>
      </c>
      <c r="C41" s="12">
        <v>8</v>
      </c>
      <c r="D41" s="1" t="s">
        <v>124</v>
      </c>
      <c r="E41" s="1" t="s">
        <v>77</v>
      </c>
      <c r="F41" s="57">
        <v>11059</v>
      </c>
      <c r="G41" s="60"/>
      <c r="H41" s="60"/>
      <c r="I41" s="60">
        <v>11059</v>
      </c>
      <c r="J41" s="60"/>
      <c r="K41" s="60"/>
      <c r="L41" s="1"/>
    </row>
    <row r="42" spans="2:12">
      <c r="B42" s="1">
        <v>38</v>
      </c>
      <c r="C42" s="12">
        <v>8</v>
      </c>
      <c r="D42" s="1" t="s">
        <v>85</v>
      </c>
      <c r="E42" s="1" t="s">
        <v>77</v>
      </c>
      <c r="F42" s="57">
        <v>8116</v>
      </c>
      <c r="G42" s="60"/>
      <c r="H42" s="60"/>
      <c r="I42" s="60">
        <v>8116</v>
      </c>
      <c r="J42" s="60"/>
      <c r="K42" s="60"/>
      <c r="L42" s="1"/>
    </row>
    <row r="43" spans="2:12">
      <c r="B43" s="1">
        <v>39</v>
      </c>
      <c r="C43" s="12">
        <v>8</v>
      </c>
      <c r="D43" s="1" t="s">
        <v>126</v>
      </c>
      <c r="E43" s="1" t="s">
        <v>77</v>
      </c>
      <c r="F43" s="57">
        <v>5037</v>
      </c>
      <c r="G43" s="60"/>
      <c r="H43" s="60"/>
      <c r="I43" s="60">
        <v>5037</v>
      </c>
      <c r="J43" s="60"/>
      <c r="K43" s="60"/>
      <c r="L43" s="1"/>
    </row>
    <row r="44" spans="2:12">
      <c r="B44" s="1">
        <v>40</v>
      </c>
      <c r="C44" s="12">
        <v>8</v>
      </c>
      <c r="D44" s="1" t="s">
        <v>92</v>
      </c>
      <c r="E44" s="1" t="s">
        <v>77</v>
      </c>
      <c r="F44" s="57">
        <v>1291</v>
      </c>
      <c r="G44" s="60"/>
      <c r="H44" s="60"/>
      <c r="I44" s="60">
        <v>1291</v>
      </c>
      <c r="J44" s="60"/>
      <c r="K44" s="60"/>
      <c r="L44" s="1"/>
    </row>
    <row r="45" spans="2:12">
      <c r="B45" s="1">
        <v>41</v>
      </c>
      <c r="C45" s="12">
        <v>8</v>
      </c>
      <c r="D45" s="1" t="s">
        <v>87</v>
      </c>
      <c r="E45" s="1" t="s">
        <v>77</v>
      </c>
      <c r="F45" s="57">
        <v>952</v>
      </c>
      <c r="G45" s="60"/>
      <c r="H45" s="60"/>
      <c r="I45" s="60">
        <v>952</v>
      </c>
      <c r="J45" s="60"/>
      <c r="K45" s="60"/>
      <c r="L45" s="1"/>
    </row>
    <row r="46" spans="2:12">
      <c r="B46" s="1">
        <v>43</v>
      </c>
      <c r="C46" s="12">
        <v>9</v>
      </c>
      <c r="D46" s="1" t="s">
        <v>102</v>
      </c>
      <c r="E46" s="1" t="s">
        <v>86</v>
      </c>
      <c r="F46" s="57">
        <v>3300131</v>
      </c>
      <c r="G46" s="60">
        <v>3300131</v>
      </c>
      <c r="H46" s="60"/>
      <c r="I46" s="60"/>
      <c r="J46" s="60"/>
      <c r="K46" s="60"/>
      <c r="L46" s="1"/>
    </row>
    <row r="47" spans="2:12">
      <c r="B47" s="1">
        <v>44</v>
      </c>
      <c r="C47" s="12">
        <v>9</v>
      </c>
      <c r="D47" s="1" t="s">
        <v>79</v>
      </c>
      <c r="E47" s="1" t="s">
        <v>86</v>
      </c>
      <c r="F47" s="57">
        <v>607659</v>
      </c>
      <c r="G47" s="60">
        <v>607659</v>
      </c>
      <c r="H47" s="60">
        <v>436644</v>
      </c>
      <c r="I47" s="60"/>
      <c r="J47" s="60">
        <v>2330</v>
      </c>
      <c r="K47" s="60"/>
      <c r="L47" s="1"/>
    </row>
    <row r="48" spans="2:12">
      <c r="B48" s="1">
        <v>44</v>
      </c>
      <c r="C48" s="12">
        <v>9</v>
      </c>
      <c r="D48" s="1" t="s">
        <v>79</v>
      </c>
      <c r="E48" s="1" t="s">
        <v>78</v>
      </c>
      <c r="F48" s="60">
        <v>436644</v>
      </c>
      <c r="G48" s="60">
        <v>607659</v>
      </c>
      <c r="H48" s="60">
        <v>436644</v>
      </c>
      <c r="I48" s="60"/>
      <c r="J48" s="60">
        <v>2330</v>
      </c>
      <c r="K48" s="60"/>
      <c r="L48" s="1"/>
    </row>
    <row r="49" spans="2:12">
      <c r="B49" s="1">
        <v>44</v>
      </c>
      <c r="C49" s="12">
        <v>9</v>
      </c>
      <c r="D49" s="1" t="s">
        <v>79</v>
      </c>
      <c r="E49" s="1" t="s">
        <v>77</v>
      </c>
      <c r="F49" s="60">
        <v>2330</v>
      </c>
      <c r="G49" s="60">
        <v>607659</v>
      </c>
      <c r="H49" s="60">
        <v>436644</v>
      </c>
      <c r="I49" s="60"/>
      <c r="J49" s="60">
        <v>2330</v>
      </c>
      <c r="K49" s="60"/>
      <c r="L49" s="1"/>
    </row>
    <row r="50" spans="2:12">
      <c r="B50" s="1">
        <v>45</v>
      </c>
      <c r="C50" s="12">
        <v>9</v>
      </c>
      <c r="D50" s="1" t="s">
        <v>117</v>
      </c>
      <c r="E50" s="1" t="s">
        <v>86</v>
      </c>
      <c r="F50" s="57">
        <v>533605</v>
      </c>
      <c r="G50" s="60">
        <v>533605</v>
      </c>
      <c r="H50" s="60"/>
      <c r="I50" s="60"/>
      <c r="J50" s="60"/>
      <c r="K50" s="60"/>
      <c r="L50" s="1"/>
    </row>
    <row r="51" spans="2:12">
      <c r="B51" s="1">
        <v>46</v>
      </c>
      <c r="C51" s="12">
        <v>9</v>
      </c>
      <c r="D51" s="1" t="s">
        <v>97</v>
      </c>
      <c r="E51" s="1" t="s">
        <v>86</v>
      </c>
      <c r="F51" s="57">
        <v>1648</v>
      </c>
      <c r="G51" s="60">
        <v>1648</v>
      </c>
      <c r="H51" s="60"/>
      <c r="I51" s="60"/>
      <c r="J51" s="60"/>
      <c r="K51" s="60"/>
      <c r="L51" s="1"/>
    </row>
    <row r="52" spans="2:12">
      <c r="B52" s="1">
        <v>47</v>
      </c>
      <c r="C52" s="12">
        <v>9</v>
      </c>
      <c r="D52" s="1" t="s">
        <v>125</v>
      </c>
      <c r="E52" s="1" t="s">
        <v>86</v>
      </c>
      <c r="F52" s="57">
        <v>306</v>
      </c>
      <c r="G52" s="60">
        <v>306</v>
      </c>
      <c r="H52" s="60">
        <v>46629</v>
      </c>
      <c r="I52" s="60"/>
      <c r="J52" s="60"/>
      <c r="K52" s="60"/>
      <c r="L52" s="1"/>
    </row>
    <row r="53" spans="2:12">
      <c r="B53" s="1">
        <v>48</v>
      </c>
      <c r="C53" s="12">
        <v>9</v>
      </c>
      <c r="D53" s="1" t="s">
        <v>124</v>
      </c>
      <c r="E53" s="1" t="s">
        <v>86</v>
      </c>
      <c r="F53" s="57">
        <v>288</v>
      </c>
      <c r="G53" s="60">
        <v>288</v>
      </c>
      <c r="H53" s="60">
        <v>3811</v>
      </c>
      <c r="I53" s="60"/>
      <c r="J53" s="60"/>
      <c r="K53" s="60"/>
      <c r="L53" s="1"/>
    </row>
    <row r="54" spans="2:12">
      <c r="B54" s="1">
        <v>47</v>
      </c>
      <c r="C54" s="12">
        <v>9</v>
      </c>
      <c r="D54" s="1" t="s">
        <v>125</v>
      </c>
      <c r="E54" s="1" t="s">
        <v>78</v>
      </c>
      <c r="F54" s="60">
        <v>46629</v>
      </c>
      <c r="G54" s="60">
        <v>306</v>
      </c>
      <c r="H54" s="60">
        <v>46629</v>
      </c>
      <c r="I54" s="60"/>
      <c r="J54" s="60"/>
      <c r="K54" s="60"/>
      <c r="L54" s="1"/>
    </row>
    <row r="55" spans="2:12">
      <c r="B55" s="1">
        <v>48</v>
      </c>
      <c r="C55" s="12">
        <v>9</v>
      </c>
      <c r="D55" s="1" t="s">
        <v>124</v>
      </c>
      <c r="E55" s="1" t="s">
        <v>78</v>
      </c>
      <c r="F55" s="60">
        <v>3811</v>
      </c>
      <c r="G55" s="60">
        <v>288</v>
      </c>
      <c r="H55" s="60">
        <v>3811</v>
      </c>
      <c r="I55" s="60"/>
      <c r="J55" s="60"/>
      <c r="K55" s="60"/>
      <c r="L55" s="1"/>
    </row>
    <row r="56" spans="2:12">
      <c r="B56" s="1">
        <v>49</v>
      </c>
      <c r="C56" s="12">
        <v>9</v>
      </c>
      <c r="D56" s="1" t="s">
        <v>10</v>
      </c>
      <c r="E56" s="1" t="s">
        <v>78</v>
      </c>
      <c r="F56" s="57">
        <v>211841</v>
      </c>
      <c r="G56" s="60"/>
      <c r="H56" s="60">
        <v>211841</v>
      </c>
      <c r="I56" s="60"/>
      <c r="J56" s="60"/>
      <c r="K56" s="60"/>
      <c r="L56" s="1"/>
    </row>
    <row r="57" spans="2:12">
      <c r="B57" s="1">
        <v>50</v>
      </c>
      <c r="C57" s="12">
        <v>9</v>
      </c>
      <c r="D57" s="1" t="s">
        <v>123</v>
      </c>
      <c r="E57" s="1" t="s">
        <v>78</v>
      </c>
      <c r="F57" s="57">
        <v>154618</v>
      </c>
      <c r="G57" s="60"/>
      <c r="H57" s="60">
        <v>154618</v>
      </c>
      <c r="I57" s="60"/>
      <c r="J57" s="60"/>
      <c r="K57" s="60"/>
      <c r="L57" s="1"/>
    </row>
    <row r="58" spans="2:12">
      <c r="B58" s="1">
        <v>51</v>
      </c>
      <c r="C58" s="12">
        <v>9</v>
      </c>
      <c r="D58" s="1" t="s">
        <v>122</v>
      </c>
      <c r="E58" s="1" t="s">
        <v>78</v>
      </c>
      <c r="F58" s="57">
        <v>98452</v>
      </c>
      <c r="G58" s="60"/>
      <c r="H58" s="60">
        <v>98452</v>
      </c>
      <c r="I58" s="60"/>
      <c r="J58" s="60"/>
      <c r="K58" s="60"/>
      <c r="L58" s="1"/>
    </row>
    <row r="59" spans="2:12">
      <c r="B59" s="1">
        <v>52</v>
      </c>
      <c r="C59" s="12">
        <v>9</v>
      </c>
      <c r="D59" s="1" t="s">
        <v>121</v>
      </c>
      <c r="E59" s="1" t="s">
        <v>78</v>
      </c>
      <c r="F59" s="57">
        <v>61191</v>
      </c>
      <c r="G59" s="60"/>
      <c r="H59" s="60">
        <v>61191</v>
      </c>
      <c r="I59" s="60"/>
      <c r="J59" s="60"/>
      <c r="K59" s="60"/>
      <c r="L59" s="1"/>
    </row>
    <row r="60" spans="2:12">
      <c r="B60" s="1">
        <v>53</v>
      </c>
      <c r="C60" s="12">
        <v>9</v>
      </c>
      <c r="D60" s="1" t="s">
        <v>120</v>
      </c>
      <c r="E60" s="1" t="s">
        <v>78</v>
      </c>
      <c r="F60" s="57">
        <v>2600</v>
      </c>
      <c r="G60" s="60"/>
      <c r="H60" s="60">
        <v>2600</v>
      </c>
      <c r="I60" s="60"/>
      <c r="J60" s="60"/>
      <c r="K60" s="60"/>
      <c r="L60" s="1"/>
    </row>
    <row r="61" spans="2:12">
      <c r="B61" s="1">
        <v>54</v>
      </c>
      <c r="C61" s="12">
        <v>9</v>
      </c>
      <c r="D61" s="1" t="s">
        <v>90</v>
      </c>
      <c r="E61" s="1" t="s">
        <v>78</v>
      </c>
      <c r="F61" s="57">
        <v>1018</v>
      </c>
      <c r="G61" s="60"/>
      <c r="H61" s="60">
        <v>1018</v>
      </c>
      <c r="I61" s="60"/>
      <c r="J61" s="60"/>
      <c r="K61" s="60"/>
      <c r="L61" s="1"/>
    </row>
    <row r="62" spans="2:12">
      <c r="B62" s="1">
        <v>55</v>
      </c>
      <c r="C62" s="12">
        <v>9</v>
      </c>
      <c r="D62" s="1" t="s">
        <v>119</v>
      </c>
      <c r="E62" s="1" t="s">
        <v>78</v>
      </c>
      <c r="F62" s="57">
        <v>356</v>
      </c>
      <c r="G62" s="60"/>
      <c r="H62" s="60">
        <v>356</v>
      </c>
      <c r="I62" s="60"/>
      <c r="J62" s="60"/>
      <c r="K62" s="60"/>
      <c r="L62" s="1"/>
    </row>
    <row r="63" spans="2:12">
      <c r="B63" s="1">
        <v>56</v>
      </c>
      <c r="C63" s="12">
        <v>9</v>
      </c>
      <c r="D63" s="1" t="s">
        <v>118</v>
      </c>
      <c r="E63" s="1" t="s">
        <v>78</v>
      </c>
      <c r="F63" s="57">
        <v>252</v>
      </c>
      <c r="G63" s="60"/>
      <c r="H63" s="60">
        <v>252</v>
      </c>
      <c r="I63" s="60"/>
      <c r="J63" s="60"/>
      <c r="K63" s="60"/>
      <c r="L63" s="1"/>
    </row>
    <row r="64" spans="2:12">
      <c r="B64" s="1">
        <v>57</v>
      </c>
      <c r="C64" s="12">
        <v>9</v>
      </c>
      <c r="D64" s="1" t="s">
        <v>84</v>
      </c>
      <c r="E64" s="1" t="s">
        <v>78</v>
      </c>
      <c r="F64" s="57">
        <v>193</v>
      </c>
      <c r="G64" s="60"/>
      <c r="H64" s="60">
        <v>193</v>
      </c>
      <c r="I64" s="60"/>
      <c r="J64" s="60"/>
      <c r="K64" s="60"/>
      <c r="L64" s="1"/>
    </row>
    <row r="65" spans="2:12">
      <c r="B65" s="1">
        <v>58</v>
      </c>
      <c r="C65" s="12">
        <v>9</v>
      </c>
      <c r="D65" s="1" t="s">
        <v>104</v>
      </c>
      <c r="E65" s="1" t="s">
        <v>78</v>
      </c>
      <c r="F65" s="57">
        <v>6</v>
      </c>
      <c r="G65" s="60"/>
      <c r="H65" s="60">
        <v>6</v>
      </c>
      <c r="I65" s="60"/>
      <c r="J65" s="60"/>
      <c r="K65" s="60"/>
      <c r="L65" s="1"/>
    </row>
    <row r="66" spans="2:12">
      <c r="B66" s="1">
        <v>59</v>
      </c>
      <c r="C66" s="12">
        <v>9</v>
      </c>
      <c r="D66" s="1" t="s">
        <v>93</v>
      </c>
      <c r="E66" s="1" t="s">
        <v>77</v>
      </c>
      <c r="F66" s="57">
        <v>48174</v>
      </c>
      <c r="G66" s="60"/>
      <c r="H66" s="60"/>
      <c r="I66" s="60">
        <v>48174</v>
      </c>
      <c r="J66" s="60"/>
      <c r="K66" s="60"/>
      <c r="L66" s="1"/>
    </row>
    <row r="67" spans="2:12">
      <c r="B67" s="1">
        <v>60</v>
      </c>
      <c r="C67" s="12">
        <v>9</v>
      </c>
      <c r="D67" s="1" t="s">
        <v>85</v>
      </c>
      <c r="E67" s="1" t="s">
        <v>77</v>
      </c>
      <c r="F67" s="57">
        <v>19645</v>
      </c>
      <c r="G67" s="60"/>
      <c r="H67" s="60"/>
      <c r="I67" s="60">
        <v>19645</v>
      </c>
      <c r="J67" s="60"/>
      <c r="K67" s="60"/>
      <c r="L67" s="1"/>
    </row>
    <row r="68" spans="2:12">
      <c r="B68" s="1">
        <v>61</v>
      </c>
      <c r="C68" s="12">
        <v>9</v>
      </c>
      <c r="D68" s="1" t="s">
        <v>92</v>
      </c>
      <c r="E68" s="1" t="s">
        <v>77</v>
      </c>
      <c r="F68" s="57">
        <v>4372</v>
      </c>
      <c r="G68" s="60"/>
      <c r="H68" s="60"/>
      <c r="I68" s="60">
        <v>4372</v>
      </c>
      <c r="J68" s="60"/>
      <c r="K68" s="60"/>
      <c r="L68" s="1"/>
    </row>
    <row r="69" spans="2:12">
      <c r="B69" s="1">
        <v>63</v>
      </c>
      <c r="C69" s="12">
        <v>10</v>
      </c>
      <c r="D69" s="1" t="s">
        <v>79</v>
      </c>
      <c r="E69" s="1" t="s">
        <v>86</v>
      </c>
      <c r="F69" s="57">
        <v>6142689</v>
      </c>
      <c r="G69" s="60">
        <v>6142689</v>
      </c>
      <c r="H69" s="60"/>
      <c r="I69" s="60"/>
      <c r="J69" s="60">
        <v>6197</v>
      </c>
      <c r="K69" s="60"/>
      <c r="L69" s="1"/>
    </row>
    <row r="70" spans="2:12">
      <c r="B70" s="1">
        <v>63</v>
      </c>
      <c r="C70" s="12">
        <v>10</v>
      </c>
      <c r="D70" s="1" t="s">
        <v>79</v>
      </c>
      <c r="E70" s="1" t="s">
        <v>94</v>
      </c>
      <c r="F70" s="60">
        <v>6197</v>
      </c>
      <c r="G70" s="60">
        <v>6142689</v>
      </c>
      <c r="H70" s="60"/>
      <c r="I70" s="60"/>
      <c r="J70" s="60">
        <v>6197</v>
      </c>
      <c r="K70" s="60"/>
      <c r="L70" s="1"/>
    </row>
    <row r="71" spans="2:12">
      <c r="B71" s="1">
        <v>64</v>
      </c>
      <c r="C71" s="12">
        <v>10</v>
      </c>
      <c r="D71" s="1" t="s">
        <v>97</v>
      </c>
      <c r="E71" s="1" t="s">
        <v>86</v>
      </c>
      <c r="F71" s="57">
        <v>8084</v>
      </c>
      <c r="G71" s="60">
        <v>8084</v>
      </c>
      <c r="H71" s="60"/>
      <c r="I71" s="60"/>
      <c r="J71" s="60"/>
      <c r="K71" s="60"/>
      <c r="L71" s="1"/>
    </row>
    <row r="72" spans="2:12">
      <c r="B72" s="1">
        <v>65</v>
      </c>
      <c r="C72" s="12">
        <v>10</v>
      </c>
      <c r="D72" s="1" t="s">
        <v>93</v>
      </c>
      <c r="E72" s="1" t="s">
        <v>77</v>
      </c>
      <c r="F72" s="57">
        <v>48838</v>
      </c>
      <c r="G72" s="60"/>
      <c r="H72" s="60"/>
      <c r="I72" s="60">
        <v>48838</v>
      </c>
      <c r="J72" s="60"/>
      <c r="K72" s="60"/>
      <c r="L72" s="1"/>
    </row>
    <row r="73" spans="2:12">
      <c r="B73" s="1">
        <v>66</v>
      </c>
      <c r="C73" s="12">
        <v>10</v>
      </c>
      <c r="D73" s="1" t="s">
        <v>85</v>
      </c>
      <c r="E73" s="1" t="s">
        <v>77</v>
      </c>
      <c r="F73" s="57">
        <v>20329</v>
      </c>
      <c r="G73" s="60"/>
      <c r="H73" s="60"/>
      <c r="I73" s="60">
        <v>20329</v>
      </c>
      <c r="J73" s="60"/>
      <c r="K73" s="60"/>
      <c r="L73" s="1"/>
    </row>
    <row r="74" spans="2:12">
      <c r="B74" s="1">
        <v>67</v>
      </c>
      <c r="C74" s="12">
        <v>10</v>
      </c>
      <c r="D74" s="1" t="s">
        <v>92</v>
      </c>
      <c r="E74" s="1" t="s">
        <v>77</v>
      </c>
      <c r="F74" s="57">
        <v>4204</v>
      </c>
      <c r="G74" s="60"/>
      <c r="H74" s="60"/>
      <c r="I74" s="60">
        <v>4204</v>
      </c>
      <c r="J74" s="60"/>
      <c r="K74" s="60"/>
      <c r="L74" s="1"/>
    </row>
    <row r="75" spans="2:12">
      <c r="B75" s="1">
        <v>68</v>
      </c>
      <c r="C75" s="12">
        <v>10</v>
      </c>
      <c r="D75" s="1" t="s">
        <v>113</v>
      </c>
      <c r="E75" s="1" t="s">
        <v>77</v>
      </c>
      <c r="F75" s="57">
        <v>5</v>
      </c>
      <c r="G75" s="60"/>
      <c r="H75" s="60"/>
      <c r="I75" s="60">
        <v>5</v>
      </c>
      <c r="J75" s="60"/>
      <c r="K75" s="60"/>
      <c r="L75" s="1"/>
    </row>
    <row r="76" spans="2:12">
      <c r="B76" s="1">
        <v>69</v>
      </c>
      <c r="C76" s="12">
        <v>10</v>
      </c>
      <c r="D76" s="1" t="s">
        <v>87</v>
      </c>
      <c r="E76" s="1" t="s">
        <v>77</v>
      </c>
      <c r="F76" s="57">
        <v>2</v>
      </c>
      <c r="G76" s="60"/>
      <c r="H76" s="60"/>
      <c r="I76" s="60">
        <v>2</v>
      </c>
      <c r="J76" s="60"/>
      <c r="K76" s="60"/>
      <c r="L76" s="1"/>
    </row>
    <row r="77" spans="2:12">
      <c r="B77" s="1">
        <v>70</v>
      </c>
      <c r="C77" s="12">
        <v>10</v>
      </c>
      <c r="D77" s="1" t="s">
        <v>84</v>
      </c>
      <c r="E77" s="1" t="s">
        <v>78</v>
      </c>
      <c r="F77" s="57">
        <v>1616</v>
      </c>
      <c r="G77" s="60"/>
      <c r="H77" s="60">
        <v>1616</v>
      </c>
      <c r="I77" s="60"/>
      <c r="J77" s="60"/>
      <c r="K77" s="60"/>
      <c r="L77" s="1"/>
    </row>
    <row r="78" spans="2:12">
      <c r="B78" s="1">
        <v>71</v>
      </c>
      <c r="C78" s="12">
        <v>10</v>
      </c>
      <c r="D78" s="1" t="s">
        <v>118</v>
      </c>
      <c r="E78" s="1" t="s">
        <v>78</v>
      </c>
      <c r="F78" s="57">
        <v>1268</v>
      </c>
      <c r="G78" s="60"/>
      <c r="H78" s="60">
        <v>1268</v>
      </c>
      <c r="I78" s="60"/>
      <c r="J78" s="60"/>
      <c r="K78" s="60"/>
      <c r="L78" s="1"/>
    </row>
    <row r="79" spans="2:12">
      <c r="B79" s="1">
        <v>72</v>
      </c>
      <c r="C79" s="12">
        <v>10</v>
      </c>
      <c r="D79" s="1" t="s">
        <v>90</v>
      </c>
      <c r="E79" s="1" t="s">
        <v>78</v>
      </c>
      <c r="F79" s="57">
        <v>835</v>
      </c>
      <c r="G79" s="60"/>
      <c r="H79" s="60">
        <v>835</v>
      </c>
      <c r="I79" s="60"/>
      <c r="J79" s="60"/>
      <c r="K79" s="60"/>
      <c r="L79" s="1"/>
    </row>
    <row r="80" spans="2:12">
      <c r="B80" s="1">
        <v>73</v>
      </c>
      <c r="C80" s="12">
        <v>10</v>
      </c>
      <c r="D80" s="1" t="s">
        <v>104</v>
      </c>
      <c r="E80" s="1" t="s">
        <v>78</v>
      </c>
      <c r="F80" s="57">
        <v>766</v>
      </c>
      <c r="G80" s="60"/>
      <c r="H80" s="60">
        <v>766</v>
      </c>
      <c r="I80" s="60"/>
      <c r="J80" s="60"/>
      <c r="K80" s="60"/>
      <c r="L80" s="1"/>
    </row>
    <row r="81" spans="2:12">
      <c r="B81" s="1">
        <v>74</v>
      </c>
      <c r="C81" s="12">
        <v>10</v>
      </c>
      <c r="D81" s="1" t="s">
        <v>106</v>
      </c>
      <c r="E81" s="1" t="s">
        <v>78</v>
      </c>
      <c r="F81" s="57">
        <v>730</v>
      </c>
      <c r="G81" s="60"/>
      <c r="H81" s="60">
        <v>730</v>
      </c>
      <c r="I81" s="60"/>
      <c r="J81" s="60"/>
      <c r="K81" s="60"/>
      <c r="L81" s="1"/>
    </row>
    <row r="82" spans="2:12">
      <c r="B82" s="1">
        <v>76</v>
      </c>
      <c r="C82" s="12">
        <v>11</v>
      </c>
      <c r="D82" s="1" t="s">
        <v>102</v>
      </c>
      <c r="E82" s="1" t="s">
        <v>86</v>
      </c>
      <c r="F82" s="57">
        <v>4727579</v>
      </c>
      <c r="G82" s="60">
        <v>4727579</v>
      </c>
      <c r="H82" s="60"/>
      <c r="I82" s="60"/>
      <c r="J82" s="60"/>
      <c r="K82" s="60"/>
      <c r="L82" s="1"/>
    </row>
    <row r="83" spans="2:12">
      <c r="B83" s="1">
        <v>77</v>
      </c>
      <c r="C83" s="12">
        <v>11</v>
      </c>
      <c r="D83" s="1" t="s">
        <v>79</v>
      </c>
      <c r="E83" s="1" t="s">
        <v>86</v>
      </c>
      <c r="F83" s="57">
        <v>1645760</v>
      </c>
      <c r="G83" s="60">
        <v>1645760</v>
      </c>
      <c r="H83" s="60"/>
      <c r="I83" s="60"/>
      <c r="J83" s="60">
        <v>184</v>
      </c>
      <c r="K83" s="60"/>
      <c r="L83" s="1"/>
    </row>
    <row r="84" spans="2:12">
      <c r="B84" s="1">
        <v>77</v>
      </c>
      <c r="C84" s="12">
        <v>11</v>
      </c>
      <c r="D84" s="1" t="s">
        <v>79</v>
      </c>
      <c r="E84" s="1" t="s">
        <v>94</v>
      </c>
      <c r="F84" s="60">
        <v>184</v>
      </c>
      <c r="G84" s="60">
        <v>1645760</v>
      </c>
      <c r="H84" s="60"/>
      <c r="I84" s="60"/>
      <c r="J84" s="60">
        <v>184</v>
      </c>
      <c r="K84" s="60"/>
      <c r="L84" s="1"/>
    </row>
    <row r="85" spans="2:12">
      <c r="B85" s="1">
        <v>78</v>
      </c>
      <c r="C85" s="12">
        <v>11</v>
      </c>
      <c r="D85" s="1" t="s">
        <v>101</v>
      </c>
      <c r="E85" s="1" t="s">
        <v>86</v>
      </c>
      <c r="F85" s="57">
        <v>742244</v>
      </c>
      <c r="G85" s="60">
        <v>742244</v>
      </c>
      <c r="H85" s="60"/>
      <c r="I85" s="60"/>
      <c r="J85" s="60"/>
      <c r="K85" s="60"/>
      <c r="L85" s="1"/>
    </row>
    <row r="86" spans="2:12">
      <c r="B86" s="1">
        <v>79</v>
      </c>
      <c r="C86" s="12">
        <v>11</v>
      </c>
      <c r="D86" s="1" t="s">
        <v>117</v>
      </c>
      <c r="E86" s="1" t="s">
        <v>86</v>
      </c>
      <c r="F86" s="57">
        <v>627748</v>
      </c>
      <c r="G86" s="60">
        <v>627748</v>
      </c>
      <c r="H86" s="60"/>
      <c r="I86" s="60"/>
      <c r="J86" s="60"/>
      <c r="K86" s="60"/>
      <c r="L86" s="1"/>
    </row>
    <row r="87" spans="2:12">
      <c r="B87" s="1">
        <v>80</v>
      </c>
      <c r="C87" s="12">
        <v>11</v>
      </c>
      <c r="D87" s="1" t="s">
        <v>116</v>
      </c>
      <c r="E87" s="1" t="s">
        <v>86</v>
      </c>
      <c r="F87" s="57">
        <v>193121</v>
      </c>
      <c r="G87" s="60">
        <v>193121</v>
      </c>
      <c r="H87" s="60"/>
      <c r="I87" s="60"/>
      <c r="J87" s="60"/>
      <c r="K87" s="60"/>
      <c r="L87" s="1"/>
    </row>
    <row r="88" spans="2:12">
      <c r="B88" s="1">
        <v>81</v>
      </c>
      <c r="C88" s="12">
        <v>11</v>
      </c>
      <c r="D88" s="1" t="s">
        <v>98</v>
      </c>
      <c r="E88" s="1" t="s">
        <v>86</v>
      </c>
      <c r="F88" s="57">
        <v>103581</v>
      </c>
      <c r="G88" s="60">
        <v>103581</v>
      </c>
      <c r="H88" s="60"/>
      <c r="I88" s="60"/>
      <c r="J88" s="60"/>
      <c r="K88" s="60"/>
      <c r="L88" s="1"/>
    </row>
    <row r="89" spans="2:12">
      <c r="B89" s="1">
        <v>82</v>
      </c>
      <c r="C89" s="12">
        <v>11</v>
      </c>
      <c r="D89" s="1" t="s">
        <v>115</v>
      </c>
      <c r="E89" s="1" t="s">
        <v>86</v>
      </c>
      <c r="F89" s="57">
        <v>63806</v>
      </c>
      <c r="G89" s="60">
        <v>63806</v>
      </c>
      <c r="H89" s="60"/>
      <c r="I89" s="60"/>
      <c r="J89" s="60"/>
      <c r="K89" s="60"/>
      <c r="L89" s="1"/>
    </row>
    <row r="90" spans="2:12">
      <c r="B90" s="1">
        <v>83</v>
      </c>
      <c r="C90" s="12">
        <v>11</v>
      </c>
      <c r="D90" s="1" t="s">
        <v>100</v>
      </c>
      <c r="E90" s="1" t="s">
        <v>86</v>
      </c>
      <c r="F90" s="57">
        <v>21758</v>
      </c>
      <c r="G90" s="60">
        <v>21758</v>
      </c>
      <c r="H90" s="60"/>
      <c r="I90" s="60"/>
      <c r="J90" s="60"/>
      <c r="K90" s="60"/>
      <c r="L90" s="1"/>
    </row>
    <row r="91" spans="2:12">
      <c r="B91" s="1">
        <v>84</v>
      </c>
      <c r="C91" s="12">
        <v>11</v>
      </c>
      <c r="D91" s="1" t="s">
        <v>97</v>
      </c>
      <c r="E91" s="1" t="s">
        <v>86</v>
      </c>
      <c r="F91" s="57">
        <v>13639</v>
      </c>
      <c r="G91" s="60">
        <v>13639</v>
      </c>
      <c r="H91" s="60"/>
      <c r="I91" s="60"/>
      <c r="J91" s="60"/>
      <c r="K91" s="60"/>
      <c r="L91" s="1"/>
    </row>
    <row r="92" spans="2:12">
      <c r="B92" s="1">
        <v>85</v>
      </c>
      <c r="C92" s="12">
        <v>11</v>
      </c>
      <c r="D92" s="1" t="s">
        <v>99</v>
      </c>
      <c r="E92" s="1" t="s">
        <v>86</v>
      </c>
      <c r="F92" s="57">
        <v>1502</v>
      </c>
      <c r="G92" s="60">
        <v>1502</v>
      </c>
      <c r="H92" s="60"/>
      <c r="I92" s="60"/>
      <c r="J92" s="60"/>
      <c r="K92" s="60"/>
      <c r="L92" s="1"/>
    </row>
    <row r="93" spans="2:12">
      <c r="B93" s="1">
        <v>86</v>
      </c>
      <c r="C93" s="12">
        <v>11</v>
      </c>
      <c r="D93" s="1" t="s">
        <v>90</v>
      </c>
      <c r="E93" s="1" t="s">
        <v>86</v>
      </c>
      <c r="F93" s="57">
        <v>31</v>
      </c>
      <c r="G93" s="60">
        <v>31</v>
      </c>
      <c r="H93" s="60"/>
      <c r="I93" s="60">
        <v>200</v>
      </c>
      <c r="J93" s="60"/>
      <c r="K93" s="60"/>
      <c r="L93" s="1"/>
    </row>
    <row r="94" spans="2:12">
      <c r="B94" s="1">
        <v>86</v>
      </c>
      <c r="C94" s="12">
        <v>11</v>
      </c>
      <c r="D94" s="1" t="s">
        <v>90</v>
      </c>
      <c r="E94" s="1" t="s">
        <v>77</v>
      </c>
      <c r="F94" s="60">
        <v>200</v>
      </c>
      <c r="G94" s="60">
        <v>31</v>
      </c>
      <c r="H94" s="60"/>
      <c r="I94" s="60">
        <v>200</v>
      </c>
      <c r="J94" s="60"/>
      <c r="K94" s="60"/>
      <c r="L94" s="1"/>
    </row>
    <row r="95" spans="2:12">
      <c r="B95" s="1">
        <v>87</v>
      </c>
      <c r="C95" s="12">
        <v>11</v>
      </c>
      <c r="D95" s="1" t="s">
        <v>93</v>
      </c>
      <c r="E95" s="1" t="s">
        <v>77</v>
      </c>
      <c r="F95" s="57">
        <v>93727</v>
      </c>
      <c r="G95" s="60"/>
      <c r="H95" s="60"/>
      <c r="I95" s="60">
        <v>93727</v>
      </c>
      <c r="J95" s="60"/>
      <c r="K95" s="60"/>
      <c r="L95" s="1"/>
    </row>
    <row r="96" spans="2:12">
      <c r="B96" s="1">
        <v>88</v>
      </c>
      <c r="C96" s="12">
        <v>11</v>
      </c>
      <c r="D96" s="1" t="s">
        <v>85</v>
      </c>
      <c r="E96" s="1" t="s">
        <v>77</v>
      </c>
      <c r="F96" s="57">
        <v>23790</v>
      </c>
      <c r="G96" s="60"/>
      <c r="H96" s="60"/>
      <c r="I96" s="60">
        <v>23790</v>
      </c>
      <c r="J96" s="60"/>
      <c r="K96" s="60"/>
      <c r="L96" s="1"/>
    </row>
    <row r="97" spans="2:12">
      <c r="B97" s="1">
        <v>89</v>
      </c>
      <c r="C97" s="12">
        <v>11</v>
      </c>
      <c r="D97" s="1" t="s">
        <v>92</v>
      </c>
      <c r="E97" s="1" t="s">
        <v>77</v>
      </c>
      <c r="F97" s="57">
        <v>3961</v>
      </c>
      <c r="G97" s="60"/>
      <c r="H97" s="60"/>
      <c r="I97" s="60">
        <v>3961</v>
      </c>
      <c r="J97" s="60"/>
      <c r="K97" s="60"/>
      <c r="L97" s="1"/>
    </row>
    <row r="98" spans="2:12">
      <c r="B98" s="1">
        <v>90</v>
      </c>
      <c r="C98" s="12">
        <v>11</v>
      </c>
      <c r="D98" s="1" t="s">
        <v>88</v>
      </c>
      <c r="E98" s="1" t="s">
        <v>77</v>
      </c>
      <c r="F98" s="57">
        <v>134</v>
      </c>
      <c r="G98" s="60"/>
      <c r="H98" s="60"/>
      <c r="I98" s="60">
        <v>134</v>
      </c>
      <c r="J98" s="60"/>
      <c r="K98" s="60"/>
      <c r="L98" s="1"/>
    </row>
    <row r="99" spans="2:12">
      <c r="B99" s="1">
        <v>91</v>
      </c>
      <c r="C99" s="12">
        <v>11</v>
      </c>
      <c r="D99" s="1" t="s">
        <v>114</v>
      </c>
      <c r="E99" s="1" t="s">
        <v>77</v>
      </c>
      <c r="F99" s="57">
        <v>41</v>
      </c>
      <c r="G99" s="60"/>
      <c r="H99" s="60"/>
      <c r="I99" s="60">
        <v>41</v>
      </c>
      <c r="J99" s="60"/>
      <c r="K99" s="60"/>
      <c r="L99" s="1"/>
    </row>
    <row r="100" spans="2:12">
      <c r="B100" s="1">
        <v>92</v>
      </c>
      <c r="C100" s="12">
        <v>11</v>
      </c>
      <c r="D100" s="1" t="s">
        <v>89</v>
      </c>
      <c r="E100" s="1" t="s">
        <v>77</v>
      </c>
      <c r="F100" s="57">
        <v>40</v>
      </c>
      <c r="G100" s="60"/>
      <c r="H100" s="60"/>
      <c r="I100" s="60">
        <v>40</v>
      </c>
      <c r="J100" s="60"/>
      <c r="K100" s="60"/>
      <c r="L100" s="1"/>
    </row>
    <row r="101" spans="2:12">
      <c r="B101" s="1">
        <v>93</v>
      </c>
      <c r="C101" s="12">
        <v>11</v>
      </c>
      <c r="D101" s="1" t="s">
        <v>113</v>
      </c>
      <c r="E101" s="1" t="s">
        <v>77</v>
      </c>
      <c r="F101" s="57">
        <v>15</v>
      </c>
      <c r="G101" s="60"/>
      <c r="H101" s="60"/>
      <c r="I101" s="60">
        <v>15</v>
      </c>
      <c r="J101" s="60"/>
      <c r="K101" s="60"/>
      <c r="L101" s="1"/>
    </row>
    <row r="102" spans="2:12">
      <c r="B102" s="1">
        <v>94</v>
      </c>
      <c r="C102" s="12">
        <v>11</v>
      </c>
      <c r="D102" s="1" t="s">
        <v>112</v>
      </c>
      <c r="E102" s="1" t="s">
        <v>77</v>
      </c>
      <c r="F102" s="57">
        <v>14</v>
      </c>
      <c r="G102" s="60"/>
      <c r="H102" s="60"/>
      <c r="I102" s="60">
        <v>14</v>
      </c>
      <c r="J102" s="60"/>
      <c r="K102" s="60"/>
      <c r="L102" s="1"/>
    </row>
    <row r="103" spans="2:12">
      <c r="B103" s="1">
        <v>95</v>
      </c>
      <c r="C103" s="12">
        <v>11</v>
      </c>
      <c r="D103" s="1" t="s">
        <v>111</v>
      </c>
      <c r="E103" s="1" t="s">
        <v>77</v>
      </c>
      <c r="F103" s="57">
        <v>11</v>
      </c>
      <c r="G103" s="60"/>
      <c r="H103" s="60"/>
      <c r="I103" s="60">
        <v>11</v>
      </c>
      <c r="J103" s="60"/>
      <c r="K103" s="60"/>
      <c r="L103" s="1"/>
    </row>
    <row r="104" spans="2:12">
      <c r="B104" s="1">
        <v>96</v>
      </c>
      <c r="C104" s="12">
        <v>11</v>
      </c>
      <c r="D104" s="1" t="s">
        <v>110</v>
      </c>
      <c r="E104" s="1" t="s">
        <v>77</v>
      </c>
      <c r="F104" s="57">
        <v>4</v>
      </c>
      <c r="G104" s="60"/>
      <c r="H104" s="60"/>
      <c r="I104" s="60">
        <v>4</v>
      </c>
      <c r="J104" s="60"/>
      <c r="K104" s="60"/>
      <c r="L104" s="1"/>
    </row>
    <row r="105" spans="2:12">
      <c r="B105" s="1">
        <v>97</v>
      </c>
      <c r="C105" s="12">
        <v>11</v>
      </c>
      <c r="D105" s="1" t="s">
        <v>8</v>
      </c>
      <c r="E105" s="1" t="s">
        <v>77</v>
      </c>
      <c r="F105" s="57">
        <v>2</v>
      </c>
      <c r="G105" s="60"/>
      <c r="H105" s="60"/>
      <c r="I105" s="60">
        <v>2</v>
      </c>
      <c r="J105" s="60"/>
      <c r="K105" s="60"/>
      <c r="L105" s="1"/>
    </row>
    <row r="106" spans="2:12">
      <c r="B106" s="1">
        <v>98</v>
      </c>
      <c r="C106" s="12">
        <v>11</v>
      </c>
      <c r="D106" s="1" t="s">
        <v>109</v>
      </c>
      <c r="E106" s="1" t="s">
        <v>77</v>
      </c>
      <c r="F106" s="57">
        <v>1</v>
      </c>
      <c r="G106" s="60"/>
      <c r="H106" s="60"/>
      <c r="I106" s="60">
        <v>1</v>
      </c>
      <c r="J106" s="60"/>
      <c r="K106" s="60"/>
      <c r="L106" s="1"/>
    </row>
    <row r="107" spans="2:12">
      <c r="B107" s="1">
        <v>99</v>
      </c>
      <c r="C107" s="12">
        <v>11</v>
      </c>
      <c r="D107" s="1" t="s">
        <v>108</v>
      </c>
      <c r="E107" s="1" t="s">
        <v>77</v>
      </c>
      <c r="F107" s="57">
        <v>1</v>
      </c>
      <c r="G107" s="60"/>
      <c r="H107" s="60"/>
      <c r="I107" s="60">
        <v>1</v>
      </c>
      <c r="J107" s="60"/>
      <c r="K107" s="60"/>
      <c r="L107" s="1"/>
    </row>
    <row r="108" spans="2:12">
      <c r="B108" s="1">
        <v>100</v>
      </c>
      <c r="C108" s="12">
        <v>11</v>
      </c>
      <c r="D108" s="1" t="s">
        <v>87</v>
      </c>
      <c r="E108" s="1" t="s">
        <v>77</v>
      </c>
      <c r="F108" s="57">
        <v>1</v>
      </c>
      <c r="G108" s="60"/>
      <c r="H108" s="60"/>
      <c r="I108" s="60">
        <v>1</v>
      </c>
      <c r="J108" s="60"/>
      <c r="K108" s="60"/>
      <c r="L108" s="1"/>
    </row>
    <row r="109" spans="2:12">
      <c r="B109" s="1">
        <v>101</v>
      </c>
      <c r="C109" s="12">
        <v>11</v>
      </c>
      <c r="D109" s="1" t="s">
        <v>107</v>
      </c>
      <c r="E109" s="1" t="s">
        <v>78</v>
      </c>
      <c r="F109" s="57">
        <v>3864</v>
      </c>
      <c r="G109" s="60"/>
      <c r="H109" s="60">
        <v>3864</v>
      </c>
      <c r="I109" s="60"/>
      <c r="J109" s="60"/>
      <c r="K109" s="60"/>
      <c r="L109" s="1"/>
    </row>
    <row r="110" spans="2:12">
      <c r="B110" s="1">
        <v>102</v>
      </c>
      <c r="C110" s="12">
        <v>11</v>
      </c>
      <c r="D110" s="1" t="s">
        <v>84</v>
      </c>
      <c r="E110" s="1" t="s">
        <v>78</v>
      </c>
      <c r="F110" s="57">
        <v>2294</v>
      </c>
      <c r="G110" s="60"/>
      <c r="H110" s="60">
        <v>2294</v>
      </c>
      <c r="I110" s="60"/>
      <c r="J110" s="60"/>
      <c r="K110" s="60"/>
      <c r="L110" s="1"/>
    </row>
    <row r="111" spans="2:12">
      <c r="B111" s="1">
        <v>103</v>
      </c>
      <c r="C111" s="12">
        <v>11</v>
      </c>
      <c r="D111" s="1" t="s">
        <v>106</v>
      </c>
      <c r="E111" s="1" t="s">
        <v>78</v>
      </c>
      <c r="F111" s="57">
        <v>581</v>
      </c>
      <c r="G111" s="60"/>
      <c r="H111" s="60">
        <v>581</v>
      </c>
      <c r="I111" s="60"/>
      <c r="J111" s="60"/>
      <c r="K111" s="60"/>
      <c r="L111" s="1"/>
    </row>
    <row r="112" spans="2:12">
      <c r="B112" s="1">
        <v>104</v>
      </c>
      <c r="C112" s="12">
        <v>11</v>
      </c>
      <c r="D112" s="1" t="s">
        <v>105</v>
      </c>
      <c r="E112" s="1" t="s">
        <v>78</v>
      </c>
      <c r="F112" s="57">
        <v>572</v>
      </c>
      <c r="G112" s="60"/>
      <c r="H112" s="60">
        <v>572</v>
      </c>
      <c r="I112" s="60"/>
      <c r="J112" s="60"/>
      <c r="K112" s="60"/>
      <c r="L112" s="1"/>
    </row>
    <row r="113" spans="2:12">
      <c r="B113" s="1">
        <v>105</v>
      </c>
      <c r="C113" s="12">
        <v>11</v>
      </c>
      <c r="D113" s="1" t="s">
        <v>104</v>
      </c>
      <c r="E113" s="1" t="s">
        <v>78</v>
      </c>
      <c r="F113" s="57">
        <v>209</v>
      </c>
      <c r="G113" s="60"/>
      <c r="H113" s="60">
        <v>209</v>
      </c>
      <c r="I113" s="60"/>
      <c r="J113" s="60"/>
      <c r="K113" s="60"/>
      <c r="L113" s="1"/>
    </row>
    <row r="114" spans="2:12">
      <c r="B114" s="1">
        <v>106</v>
      </c>
      <c r="C114" s="12">
        <v>11</v>
      </c>
      <c r="D114" s="1" t="s">
        <v>83</v>
      </c>
      <c r="E114" s="1" t="s">
        <v>78</v>
      </c>
      <c r="F114" s="57">
        <v>91</v>
      </c>
      <c r="G114" s="60"/>
      <c r="H114" s="60">
        <v>91</v>
      </c>
      <c r="I114" s="60"/>
      <c r="J114" s="60"/>
      <c r="K114" s="60"/>
      <c r="L114" s="1"/>
    </row>
    <row r="115" spans="2:12">
      <c r="B115" s="1">
        <v>107</v>
      </c>
      <c r="C115" s="12">
        <v>11</v>
      </c>
      <c r="D115" s="1" t="s">
        <v>82</v>
      </c>
      <c r="E115" s="1" t="s">
        <v>78</v>
      </c>
      <c r="F115" s="57">
        <v>88</v>
      </c>
      <c r="G115" s="60"/>
      <c r="H115" s="60">
        <v>88</v>
      </c>
      <c r="I115" s="60"/>
      <c r="J115" s="60"/>
      <c r="K115" s="60"/>
      <c r="L115" s="1"/>
    </row>
    <row r="116" spans="2:12">
      <c r="B116" s="1">
        <v>108</v>
      </c>
      <c r="C116" s="12">
        <v>11</v>
      </c>
      <c r="D116" s="1" t="s">
        <v>80</v>
      </c>
      <c r="E116" s="1" t="s">
        <v>78</v>
      </c>
      <c r="F116" s="57">
        <v>13</v>
      </c>
      <c r="G116" s="60"/>
      <c r="H116" s="60">
        <v>13</v>
      </c>
      <c r="I116" s="60"/>
      <c r="J116" s="60"/>
      <c r="K116" s="60"/>
      <c r="L116" s="1"/>
    </row>
    <row r="117" spans="2:12">
      <c r="B117" s="1">
        <v>109</v>
      </c>
      <c r="C117" s="12">
        <v>11</v>
      </c>
      <c r="D117" s="1" t="s">
        <v>103</v>
      </c>
      <c r="E117" s="1" t="s">
        <v>78</v>
      </c>
      <c r="F117" s="57">
        <v>10</v>
      </c>
      <c r="G117" s="60"/>
      <c r="H117" s="60">
        <v>10</v>
      </c>
      <c r="I117" s="60"/>
      <c r="J117" s="60"/>
      <c r="K117" s="60"/>
      <c r="L117" s="1"/>
    </row>
    <row r="118" spans="2:12">
      <c r="B118" s="1">
        <v>111</v>
      </c>
      <c r="C118" s="12">
        <v>12</v>
      </c>
      <c r="D118" s="1" t="s">
        <v>102</v>
      </c>
      <c r="E118" s="1" t="s">
        <v>86</v>
      </c>
      <c r="F118" s="57">
        <v>4661228</v>
      </c>
      <c r="G118" s="60">
        <v>4661228</v>
      </c>
      <c r="H118" s="60"/>
      <c r="I118" s="60"/>
      <c r="J118" s="60"/>
      <c r="K118" s="60"/>
      <c r="L118" s="1"/>
    </row>
    <row r="119" spans="2:12">
      <c r="B119" s="1">
        <v>112</v>
      </c>
      <c r="C119" s="12">
        <v>12</v>
      </c>
      <c r="D119" s="1" t="s">
        <v>101</v>
      </c>
      <c r="E119" s="1" t="s">
        <v>86</v>
      </c>
      <c r="F119" s="57">
        <v>1469967</v>
      </c>
      <c r="G119" s="60">
        <v>1469967</v>
      </c>
      <c r="H119" s="60"/>
      <c r="I119" s="60"/>
      <c r="J119" s="60"/>
      <c r="K119" s="60"/>
      <c r="L119" s="1"/>
    </row>
    <row r="120" spans="2:12">
      <c r="B120" s="1">
        <v>113</v>
      </c>
      <c r="C120" s="12">
        <v>12</v>
      </c>
      <c r="D120" s="1" t="s">
        <v>100</v>
      </c>
      <c r="E120" s="1" t="s">
        <v>86</v>
      </c>
      <c r="F120" s="57">
        <v>152548</v>
      </c>
      <c r="G120" s="60">
        <v>152548</v>
      </c>
      <c r="H120" s="60"/>
      <c r="I120" s="60"/>
      <c r="J120" s="60"/>
      <c r="K120" s="60"/>
      <c r="L120" s="1"/>
    </row>
    <row r="121" spans="2:12">
      <c r="B121" s="1">
        <v>114</v>
      </c>
      <c r="C121" s="12">
        <v>12</v>
      </c>
      <c r="D121" s="1" t="s">
        <v>99</v>
      </c>
      <c r="E121" s="1" t="s">
        <v>86</v>
      </c>
      <c r="F121" s="57">
        <v>145269</v>
      </c>
      <c r="G121" s="60">
        <v>145269</v>
      </c>
      <c r="H121" s="60"/>
      <c r="I121" s="60"/>
      <c r="J121" s="60"/>
      <c r="K121" s="60"/>
      <c r="L121" s="1"/>
    </row>
    <row r="122" spans="2:12">
      <c r="B122" s="1">
        <v>115</v>
      </c>
      <c r="C122" s="12">
        <v>12</v>
      </c>
      <c r="D122" s="1" t="s">
        <v>98</v>
      </c>
      <c r="E122" s="1" t="s">
        <v>86</v>
      </c>
      <c r="F122" s="57">
        <v>107014</v>
      </c>
      <c r="G122" s="60">
        <v>107014</v>
      </c>
      <c r="H122" s="60"/>
      <c r="I122" s="60"/>
      <c r="J122" s="60"/>
      <c r="K122" s="60"/>
      <c r="L122" s="1"/>
    </row>
    <row r="123" spans="2:12">
      <c r="B123" s="1">
        <v>116</v>
      </c>
      <c r="C123" s="12">
        <v>12</v>
      </c>
      <c r="D123" s="1" t="s">
        <v>97</v>
      </c>
      <c r="E123" s="1" t="s">
        <v>86</v>
      </c>
      <c r="F123" s="57">
        <v>10568</v>
      </c>
      <c r="G123" s="60">
        <v>10568</v>
      </c>
      <c r="H123" s="60"/>
      <c r="I123" s="60"/>
      <c r="J123" s="60"/>
      <c r="K123" s="60"/>
      <c r="L123" s="1"/>
    </row>
    <row r="124" spans="2:12">
      <c r="B124" s="1">
        <v>117</v>
      </c>
      <c r="C124" s="12">
        <v>12</v>
      </c>
      <c r="D124" s="1" t="s">
        <v>96</v>
      </c>
      <c r="E124" s="1" t="s">
        <v>86</v>
      </c>
      <c r="F124" s="57">
        <v>6140</v>
      </c>
      <c r="G124" s="60">
        <v>6140</v>
      </c>
      <c r="H124" s="60"/>
      <c r="I124" s="60"/>
      <c r="J124" s="60"/>
      <c r="K124" s="60"/>
      <c r="L124" s="1"/>
    </row>
    <row r="125" spans="2:12">
      <c r="B125" s="1">
        <v>118</v>
      </c>
      <c r="C125" s="12">
        <v>12</v>
      </c>
      <c r="D125" s="1" t="s">
        <v>95</v>
      </c>
      <c r="E125" s="1" t="s">
        <v>86</v>
      </c>
      <c r="F125" s="57">
        <v>1159</v>
      </c>
      <c r="G125" s="60">
        <v>1159</v>
      </c>
      <c r="H125" s="60"/>
      <c r="I125" s="60"/>
      <c r="J125" s="60"/>
      <c r="K125" s="60"/>
      <c r="L125" s="1"/>
    </row>
    <row r="126" spans="2:12">
      <c r="B126" s="1">
        <v>119</v>
      </c>
      <c r="C126" s="12">
        <v>12</v>
      </c>
      <c r="D126" s="1" t="s">
        <v>93</v>
      </c>
      <c r="E126" s="1" t="s">
        <v>78</v>
      </c>
      <c r="F126" s="57">
        <v>12</v>
      </c>
      <c r="G126" s="60"/>
      <c r="H126" s="60">
        <v>12</v>
      </c>
      <c r="I126" s="60">
        <v>37230</v>
      </c>
      <c r="J126" s="60"/>
      <c r="K126" s="60"/>
      <c r="L126" s="1"/>
    </row>
    <row r="127" spans="2:12">
      <c r="B127" s="1">
        <v>119</v>
      </c>
      <c r="C127" s="12">
        <v>12</v>
      </c>
      <c r="D127" s="1" t="s">
        <v>93</v>
      </c>
      <c r="E127" s="1" t="s">
        <v>77</v>
      </c>
      <c r="F127" s="60">
        <v>37230</v>
      </c>
      <c r="G127" s="60"/>
      <c r="H127" s="60">
        <v>12</v>
      </c>
      <c r="I127" s="60">
        <v>37230</v>
      </c>
      <c r="J127" s="60"/>
      <c r="K127" s="60"/>
      <c r="L127" s="1"/>
    </row>
    <row r="128" spans="2:12">
      <c r="B128" s="1">
        <v>120</v>
      </c>
      <c r="C128" s="12">
        <v>12</v>
      </c>
      <c r="D128" s="1" t="s">
        <v>92</v>
      </c>
      <c r="E128" s="1" t="s">
        <v>77</v>
      </c>
      <c r="F128" s="57">
        <v>9962</v>
      </c>
      <c r="G128" s="60"/>
      <c r="H128" s="60"/>
      <c r="I128" s="60">
        <v>9962</v>
      </c>
      <c r="J128" s="60"/>
      <c r="K128" s="60"/>
      <c r="L128" s="1"/>
    </row>
    <row r="129" spans="2:12">
      <c r="B129" s="1">
        <v>121</v>
      </c>
      <c r="C129" s="12">
        <v>12</v>
      </c>
      <c r="D129" s="1" t="s">
        <v>91</v>
      </c>
      <c r="E129" s="1" t="s">
        <v>77</v>
      </c>
      <c r="F129" s="57">
        <v>1208</v>
      </c>
      <c r="G129" s="60"/>
      <c r="H129" s="60"/>
      <c r="I129" s="60">
        <v>1208</v>
      </c>
      <c r="J129" s="60"/>
      <c r="K129" s="60"/>
      <c r="L129" s="1"/>
    </row>
    <row r="130" spans="2:12">
      <c r="B130" s="1">
        <v>122</v>
      </c>
      <c r="C130" s="12">
        <v>12</v>
      </c>
      <c r="D130" s="1" t="s">
        <v>90</v>
      </c>
      <c r="E130" s="1" t="s">
        <v>77</v>
      </c>
      <c r="F130" s="57">
        <v>1203</v>
      </c>
      <c r="G130" s="60"/>
      <c r="H130" s="60"/>
      <c r="I130" s="60">
        <v>1203</v>
      </c>
      <c r="J130" s="60"/>
      <c r="K130" s="60"/>
      <c r="L130" s="1"/>
    </row>
    <row r="131" spans="2:12">
      <c r="B131" s="1">
        <v>123</v>
      </c>
      <c r="C131" s="12">
        <v>12</v>
      </c>
      <c r="D131" s="1" t="s">
        <v>89</v>
      </c>
      <c r="E131" s="1" t="s">
        <v>77</v>
      </c>
      <c r="F131" s="57">
        <v>134</v>
      </c>
      <c r="G131" s="60"/>
      <c r="H131" s="60"/>
      <c r="I131" s="60">
        <v>134</v>
      </c>
      <c r="J131" s="60"/>
      <c r="K131" s="60"/>
      <c r="L131" s="1"/>
    </row>
    <row r="132" spans="2:12">
      <c r="B132" s="1">
        <v>124</v>
      </c>
      <c r="C132" s="12">
        <v>12</v>
      </c>
      <c r="D132" s="1" t="s">
        <v>8</v>
      </c>
      <c r="E132" s="1" t="s">
        <v>77</v>
      </c>
      <c r="F132" s="57">
        <v>78</v>
      </c>
      <c r="G132" s="60"/>
      <c r="H132" s="60"/>
      <c r="I132" s="60">
        <v>78</v>
      </c>
      <c r="J132" s="60"/>
      <c r="K132" s="60"/>
      <c r="L132" s="1"/>
    </row>
    <row r="133" spans="2:12">
      <c r="B133" s="1">
        <v>125</v>
      </c>
      <c r="C133" s="12">
        <v>12</v>
      </c>
      <c r="D133" s="1" t="s">
        <v>88</v>
      </c>
      <c r="E133" s="1" t="s">
        <v>77</v>
      </c>
      <c r="F133" s="57">
        <v>11</v>
      </c>
      <c r="G133" s="60"/>
      <c r="H133" s="60"/>
      <c r="I133" s="60">
        <v>11</v>
      </c>
      <c r="J133" s="60"/>
      <c r="K133" s="60"/>
      <c r="L133" s="1"/>
    </row>
    <row r="134" spans="2:12">
      <c r="B134" s="1">
        <v>126</v>
      </c>
      <c r="C134" s="12">
        <v>12</v>
      </c>
      <c r="D134" s="1" t="s">
        <v>87</v>
      </c>
      <c r="E134" s="1" t="s">
        <v>77</v>
      </c>
      <c r="F134" s="57">
        <v>1</v>
      </c>
      <c r="G134" s="60"/>
      <c r="H134" s="60"/>
      <c r="I134" s="60">
        <v>1</v>
      </c>
      <c r="J134" s="60"/>
      <c r="K134" s="60"/>
      <c r="L134" s="1"/>
    </row>
    <row r="135" spans="2:12">
      <c r="B135" s="1">
        <v>127</v>
      </c>
      <c r="C135" s="12">
        <v>12</v>
      </c>
      <c r="D135" s="1" t="s">
        <v>85</v>
      </c>
      <c r="E135" s="1" t="s">
        <v>78</v>
      </c>
      <c r="F135" s="57">
        <v>18545</v>
      </c>
      <c r="G135" s="60"/>
      <c r="H135" s="60">
        <v>18545</v>
      </c>
      <c r="I135" s="60"/>
      <c r="J135" s="60"/>
      <c r="K135" s="60"/>
      <c r="L135" s="1"/>
    </row>
    <row r="136" spans="2:12">
      <c r="B136" s="1">
        <v>128</v>
      </c>
      <c r="C136" s="12">
        <v>12</v>
      </c>
      <c r="D136" s="1" t="s">
        <v>84</v>
      </c>
      <c r="E136" s="1" t="s">
        <v>78</v>
      </c>
      <c r="F136" s="57">
        <v>1415</v>
      </c>
      <c r="G136" s="60"/>
      <c r="H136" s="60">
        <v>1415</v>
      </c>
      <c r="I136" s="60"/>
      <c r="J136" s="60"/>
      <c r="K136" s="60"/>
      <c r="L136" s="1"/>
    </row>
    <row r="137" spans="2:12">
      <c r="B137" s="1">
        <v>129</v>
      </c>
      <c r="C137" s="12">
        <v>12</v>
      </c>
      <c r="D137" s="1" t="s">
        <v>83</v>
      </c>
      <c r="E137" s="1" t="s">
        <v>78</v>
      </c>
      <c r="F137" s="57">
        <v>1391</v>
      </c>
      <c r="G137" s="60"/>
      <c r="H137" s="60">
        <v>1391</v>
      </c>
      <c r="I137" s="60"/>
      <c r="J137" s="60"/>
      <c r="K137" s="60"/>
      <c r="L137" s="1"/>
    </row>
    <row r="138" spans="2:12">
      <c r="B138" s="1">
        <v>130</v>
      </c>
      <c r="C138" s="12">
        <v>12</v>
      </c>
      <c r="D138" s="1" t="s">
        <v>82</v>
      </c>
      <c r="E138" s="1" t="s">
        <v>78</v>
      </c>
      <c r="F138" s="57">
        <v>334</v>
      </c>
      <c r="G138" s="60"/>
      <c r="H138" s="60">
        <v>334</v>
      </c>
      <c r="I138" s="60"/>
      <c r="J138" s="60"/>
      <c r="K138" s="60"/>
      <c r="L138" s="1"/>
    </row>
    <row r="139" spans="2:12">
      <c r="B139" s="1">
        <v>131</v>
      </c>
      <c r="C139" s="12">
        <v>12</v>
      </c>
      <c r="D139" s="1" t="s">
        <v>81</v>
      </c>
      <c r="E139" s="1" t="s">
        <v>78</v>
      </c>
      <c r="F139" s="57">
        <v>260</v>
      </c>
      <c r="G139" s="60"/>
      <c r="H139" s="60">
        <v>260</v>
      </c>
      <c r="I139" s="60"/>
      <c r="J139" s="60"/>
      <c r="K139" s="60"/>
      <c r="L139" s="1"/>
    </row>
    <row r="140" spans="2:12">
      <c r="B140" s="1">
        <v>132</v>
      </c>
      <c r="C140" s="12">
        <v>12</v>
      </c>
      <c r="D140" s="1" t="s">
        <v>80</v>
      </c>
      <c r="E140" s="1" t="s">
        <v>78</v>
      </c>
      <c r="F140" s="57">
        <v>129</v>
      </c>
      <c r="G140" s="60"/>
      <c r="H140" s="60">
        <v>129</v>
      </c>
      <c r="I140" s="60"/>
      <c r="J140" s="60"/>
      <c r="K140" s="60"/>
      <c r="L140" s="1"/>
    </row>
    <row r="141" spans="2:12">
      <c r="B141" s="1">
        <v>133</v>
      </c>
      <c r="C141" s="12">
        <v>12</v>
      </c>
      <c r="D141" s="1" t="s">
        <v>79</v>
      </c>
      <c r="E141" s="1" t="s">
        <v>94</v>
      </c>
      <c r="F141" s="57">
        <v>93</v>
      </c>
      <c r="G141" s="60"/>
      <c r="H141" s="60"/>
      <c r="I141" s="60"/>
      <c r="J141" s="60">
        <v>93</v>
      </c>
      <c r="K141" s="60"/>
      <c r="L141" s="1"/>
    </row>
  </sheetData>
  <autoFilter ref="B2:K2" xr:uid="{5F23AB65-CB0B-C64A-B1FE-444AD45D220D}"/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0A1A-6EDC-6D40-92B6-2217810A87BE}">
  <dimension ref="B3:Q102"/>
  <sheetViews>
    <sheetView showGridLines="0" tabSelected="1" workbookViewId="0">
      <selection activeCell="L81" sqref="L81"/>
    </sheetView>
  </sheetViews>
  <sheetFormatPr baseColWidth="10" defaultRowHeight="21" customHeight="1"/>
  <cols>
    <col min="9" max="9" width="31.33203125" customWidth="1"/>
    <col min="10" max="11" width="11.33203125" bestFit="1" customWidth="1"/>
    <col min="12" max="13" width="12.33203125" bestFit="1" customWidth="1"/>
  </cols>
  <sheetData>
    <row r="3" spans="2:13" ht="21" customHeight="1">
      <c r="B3" t="s">
        <v>140</v>
      </c>
    </row>
    <row r="5" spans="2:13" ht="21" customHeight="1">
      <c r="B5" s="21" t="s">
        <v>141</v>
      </c>
    </row>
    <row r="7" spans="2:13" ht="21" customHeight="1">
      <c r="I7" s="65" t="s">
        <v>135</v>
      </c>
      <c r="J7" s="66" t="s">
        <v>60</v>
      </c>
      <c r="K7" s="66" t="s">
        <v>55</v>
      </c>
      <c r="L7" s="66" t="s">
        <v>61</v>
      </c>
      <c r="M7" s="65" t="s">
        <v>50</v>
      </c>
    </row>
    <row r="8" spans="2:13" ht="21" customHeight="1">
      <c r="I8" s="25">
        <v>6</v>
      </c>
      <c r="J8" s="24">
        <v>2586</v>
      </c>
      <c r="K8" s="24">
        <v>1988</v>
      </c>
      <c r="L8" s="24">
        <v>25349</v>
      </c>
      <c r="M8" s="24">
        <v>29923</v>
      </c>
    </row>
    <row r="9" spans="2:13" ht="21" customHeight="1">
      <c r="I9" s="25">
        <v>7</v>
      </c>
      <c r="J9" s="24">
        <v>5471</v>
      </c>
      <c r="K9" s="24">
        <v>12970</v>
      </c>
      <c r="L9" s="24">
        <v>52797</v>
      </c>
      <c r="M9" s="24">
        <v>71238</v>
      </c>
    </row>
    <row r="10" spans="2:13" ht="21" customHeight="1">
      <c r="I10" s="25">
        <v>8</v>
      </c>
      <c r="J10" s="24">
        <v>5637</v>
      </c>
      <c r="K10" s="24">
        <v>18272</v>
      </c>
      <c r="L10" s="24">
        <v>65226</v>
      </c>
      <c r="M10" s="24">
        <v>89135</v>
      </c>
    </row>
    <row r="11" spans="2:13" ht="21" customHeight="1">
      <c r="I11" s="25">
        <v>9</v>
      </c>
      <c r="J11" s="24">
        <v>1344</v>
      </c>
      <c r="K11" s="24">
        <v>33164</v>
      </c>
      <c r="L11" s="24">
        <v>47992</v>
      </c>
      <c r="M11" s="24">
        <v>82500</v>
      </c>
    </row>
    <row r="12" spans="2:13" ht="21" customHeight="1">
      <c r="I12" s="25">
        <v>10</v>
      </c>
      <c r="J12" s="24">
        <v>1304</v>
      </c>
      <c r="K12" s="24">
        <v>375</v>
      </c>
      <c r="L12" s="24">
        <v>82891</v>
      </c>
      <c r="M12" s="24">
        <v>84570</v>
      </c>
    </row>
    <row r="13" spans="2:13" ht="21" customHeight="1">
      <c r="I13" s="25">
        <v>11</v>
      </c>
      <c r="J13" s="24">
        <v>2125</v>
      </c>
      <c r="K13" s="24">
        <v>1010</v>
      </c>
      <c r="L13" s="24">
        <v>133858</v>
      </c>
      <c r="M13" s="24">
        <v>136993</v>
      </c>
    </row>
    <row r="14" spans="2:13" ht="21" customHeight="1">
      <c r="I14" s="25">
        <v>12</v>
      </c>
      <c r="J14" s="24">
        <v>3463</v>
      </c>
      <c r="K14" s="24">
        <v>1392</v>
      </c>
      <c r="L14" s="24">
        <v>226747</v>
      </c>
      <c r="M14" s="24">
        <v>231602</v>
      </c>
    </row>
    <row r="15" spans="2:13" ht="21" customHeight="1">
      <c r="I15" s="67" t="s">
        <v>50</v>
      </c>
      <c r="J15" s="68">
        <v>21930</v>
      </c>
      <c r="K15" s="68">
        <v>69171</v>
      </c>
      <c r="L15" s="68">
        <v>634860</v>
      </c>
      <c r="M15" s="68">
        <v>725961</v>
      </c>
    </row>
    <row r="19" spans="2:12" ht="21" customHeight="1">
      <c r="B19" s="23" t="s">
        <v>59</v>
      </c>
    </row>
    <row r="21" spans="2:12" ht="21" customHeight="1">
      <c r="I21" s="65" t="s">
        <v>135</v>
      </c>
      <c r="J21" s="66" t="s">
        <v>33</v>
      </c>
      <c r="K21" s="66" t="s">
        <v>35</v>
      </c>
      <c r="L21" s="65" t="s">
        <v>50</v>
      </c>
    </row>
    <row r="22" spans="2:12" ht="21" customHeight="1">
      <c r="I22" s="25">
        <v>6</v>
      </c>
      <c r="J22" s="24">
        <v>2586</v>
      </c>
      <c r="K22" s="24">
        <v>19950</v>
      </c>
      <c r="L22" s="24">
        <v>22536</v>
      </c>
    </row>
    <row r="23" spans="2:12" ht="21" customHeight="1">
      <c r="I23" s="25">
        <v>7</v>
      </c>
      <c r="J23" s="24">
        <v>5471</v>
      </c>
      <c r="K23" s="24">
        <v>53804</v>
      </c>
      <c r="L23" s="24">
        <v>59275</v>
      </c>
    </row>
    <row r="24" spans="2:12" ht="21" customHeight="1">
      <c r="I24" s="25">
        <v>8</v>
      </c>
      <c r="J24" s="24">
        <v>5637</v>
      </c>
      <c r="K24" s="24">
        <v>73723</v>
      </c>
      <c r="L24" s="24">
        <v>79360</v>
      </c>
    </row>
    <row r="25" spans="2:12" ht="21" customHeight="1">
      <c r="I25" s="25">
        <v>9</v>
      </c>
      <c r="J25" s="24">
        <v>1344</v>
      </c>
      <c r="K25" s="24">
        <v>70803</v>
      </c>
      <c r="L25" s="24">
        <v>72147</v>
      </c>
    </row>
    <row r="26" spans="2:12" ht="21" customHeight="1">
      <c r="I26" s="25">
        <v>10</v>
      </c>
      <c r="J26" s="24">
        <v>1304</v>
      </c>
      <c r="K26" s="24">
        <v>71488</v>
      </c>
      <c r="L26" s="24">
        <v>72792</v>
      </c>
    </row>
    <row r="27" spans="2:12" ht="21" customHeight="1">
      <c r="I27" s="25">
        <v>11</v>
      </c>
      <c r="J27" s="24">
        <v>2125</v>
      </c>
      <c r="K27" s="24">
        <v>109610</v>
      </c>
      <c r="L27" s="24">
        <v>111735</v>
      </c>
    </row>
    <row r="28" spans="2:12" ht="21" customHeight="1">
      <c r="I28" s="25">
        <v>12</v>
      </c>
      <c r="J28" s="24">
        <v>3463</v>
      </c>
      <c r="K28" s="24">
        <v>58192</v>
      </c>
      <c r="L28" s="24">
        <v>61655</v>
      </c>
    </row>
    <row r="29" spans="2:12" ht="21" customHeight="1">
      <c r="I29" s="67" t="s">
        <v>50</v>
      </c>
      <c r="J29" s="68">
        <v>21930</v>
      </c>
      <c r="K29" s="68">
        <v>457570</v>
      </c>
      <c r="L29" s="68">
        <v>479500</v>
      </c>
    </row>
    <row r="33" spans="2:12" ht="21" customHeight="1">
      <c r="B33" s="23" t="s">
        <v>54</v>
      </c>
    </row>
    <row r="35" spans="2:12" ht="21" customHeight="1">
      <c r="I35" s="65" t="s">
        <v>135</v>
      </c>
      <c r="J35" s="65" t="s">
        <v>33</v>
      </c>
      <c r="K35" s="65" t="s">
        <v>35</v>
      </c>
      <c r="L35" s="65" t="s">
        <v>50</v>
      </c>
    </row>
    <row r="36" spans="2:12" ht="21" customHeight="1">
      <c r="I36" s="25">
        <v>6</v>
      </c>
      <c r="J36" s="24">
        <v>1988</v>
      </c>
      <c r="K36" s="24">
        <v>138881</v>
      </c>
      <c r="L36" s="24">
        <v>140869</v>
      </c>
    </row>
    <row r="37" spans="2:12" ht="21" customHeight="1">
      <c r="I37" s="25">
        <v>7</v>
      </c>
      <c r="J37" s="24">
        <v>12970</v>
      </c>
      <c r="K37" s="24">
        <v>811817</v>
      </c>
      <c r="L37" s="24">
        <v>824787</v>
      </c>
    </row>
    <row r="38" spans="2:12" ht="21" customHeight="1">
      <c r="I38" s="25">
        <v>8</v>
      </c>
      <c r="J38" s="24">
        <v>18272</v>
      </c>
      <c r="K38" s="24">
        <v>686923</v>
      </c>
      <c r="L38" s="24">
        <v>705195</v>
      </c>
    </row>
    <row r="39" spans="2:12" ht="21" customHeight="1">
      <c r="I39" s="25">
        <v>9</v>
      </c>
      <c r="J39" s="24">
        <v>33164</v>
      </c>
      <c r="K39" s="24">
        <v>997513</v>
      </c>
      <c r="L39" s="24">
        <v>1030677</v>
      </c>
    </row>
    <row r="40" spans="2:12" ht="21" customHeight="1">
      <c r="I40" s="25">
        <v>10</v>
      </c>
      <c r="J40" s="24">
        <v>375</v>
      </c>
      <c r="K40" s="24">
        <v>4978</v>
      </c>
      <c r="L40" s="24">
        <v>5353</v>
      </c>
    </row>
    <row r="41" spans="2:12" ht="21" customHeight="1">
      <c r="I41" s="25">
        <v>11</v>
      </c>
      <c r="J41" s="24">
        <v>1010</v>
      </c>
      <c r="K41" s="24">
        <v>6716</v>
      </c>
      <c r="L41" s="24">
        <v>7726</v>
      </c>
    </row>
    <row r="42" spans="2:12" ht="21" customHeight="1">
      <c r="I42" s="25">
        <v>12</v>
      </c>
      <c r="J42" s="24">
        <v>1392</v>
      </c>
      <c r="K42" s="24">
        <v>20405</v>
      </c>
      <c r="L42" s="24">
        <v>21797</v>
      </c>
    </row>
    <row r="43" spans="2:12" ht="21" customHeight="1">
      <c r="I43" s="67" t="s">
        <v>50</v>
      </c>
      <c r="J43" s="68">
        <v>69171</v>
      </c>
      <c r="K43" s="68">
        <v>2667233</v>
      </c>
      <c r="L43" s="68">
        <v>2736404</v>
      </c>
    </row>
    <row r="48" spans="2:12" ht="21" customHeight="1">
      <c r="B48" t="s">
        <v>142</v>
      </c>
    </row>
    <row r="50" spans="2:17" ht="21" customHeight="1">
      <c r="I50" s="69" t="s">
        <v>133</v>
      </c>
      <c r="J50" s="69">
        <v>6</v>
      </c>
      <c r="K50" s="69">
        <v>7</v>
      </c>
      <c r="L50" s="69">
        <v>8</v>
      </c>
      <c r="M50" s="69">
        <v>9</v>
      </c>
      <c r="N50" s="69">
        <v>10</v>
      </c>
      <c r="O50" s="69">
        <v>11</v>
      </c>
      <c r="P50" s="69">
        <v>12</v>
      </c>
      <c r="Q50" s="69" t="s">
        <v>50</v>
      </c>
    </row>
    <row r="51" spans="2:17" ht="21" customHeight="1">
      <c r="I51" s="70" t="s">
        <v>77</v>
      </c>
      <c r="J51" s="71">
        <v>22536</v>
      </c>
      <c r="K51" s="71">
        <v>61178</v>
      </c>
      <c r="L51" s="71">
        <v>78549</v>
      </c>
      <c r="M51" s="71">
        <v>74521</v>
      </c>
      <c r="N51" s="71">
        <v>73378</v>
      </c>
      <c r="O51" s="71">
        <v>121942</v>
      </c>
      <c r="P51" s="71">
        <v>49827</v>
      </c>
      <c r="Q51" s="71">
        <v>481931</v>
      </c>
    </row>
    <row r="52" spans="2:17" ht="21" customHeight="1">
      <c r="I52" s="70" t="s">
        <v>131</v>
      </c>
      <c r="J52" s="71"/>
      <c r="K52" s="71"/>
      <c r="L52" s="71">
        <v>237</v>
      </c>
      <c r="M52" s="71"/>
      <c r="N52" s="71"/>
      <c r="O52" s="71"/>
      <c r="P52" s="71"/>
      <c r="Q52" s="71">
        <v>237</v>
      </c>
    </row>
    <row r="53" spans="2:17" ht="21" customHeight="1">
      <c r="I53" s="70" t="s">
        <v>78</v>
      </c>
      <c r="J53" s="71">
        <v>140867</v>
      </c>
      <c r="K53" s="71">
        <v>834856</v>
      </c>
      <c r="L53" s="71">
        <v>710456</v>
      </c>
      <c r="M53" s="71">
        <v>1017611</v>
      </c>
      <c r="N53" s="71">
        <v>5215</v>
      </c>
      <c r="O53" s="71">
        <v>7722</v>
      </c>
      <c r="P53" s="71">
        <v>22086</v>
      </c>
      <c r="Q53" s="71">
        <v>2738813</v>
      </c>
    </row>
    <row r="54" spans="2:17" ht="21" customHeight="1">
      <c r="I54" s="70" t="s">
        <v>86</v>
      </c>
      <c r="J54" s="71">
        <v>1271199</v>
      </c>
      <c r="K54" s="71">
        <v>3621632</v>
      </c>
      <c r="L54" s="71">
        <v>4874718</v>
      </c>
      <c r="M54" s="71">
        <v>4443637</v>
      </c>
      <c r="N54" s="71">
        <v>6150773</v>
      </c>
      <c r="O54" s="71">
        <v>8140769</v>
      </c>
      <c r="P54" s="71">
        <v>6553893</v>
      </c>
      <c r="Q54" s="71">
        <v>35056621</v>
      </c>
    </row>
    <row r="55" spans="2:17" ht="21" customHeight="1">
      <c r="I55" s="70" t="s">
        <v>94</v>
      </c>
      <c r="J55" s="71">
        <v>9738366</v>
      </c>
      <c r="K55" s="71">
        <v>28</v>
      </c>
      <c r="L55" s="71">
        <v>44</v>
      </c>
      <c r="M55" s="71"/>
      <c r="N55" s="71">
        <v>6197</v>
      </c>
      <c r="O55" s="71">
        <v>184</v>
      </c>
      <c r="P55" s="71">
        <v>93</v>
      </c>
      <c r="Q55" s="71">
        <v>9744912</v>
      </c>
    </row>
    <row r="56" spans="2:17" ht="21" customHeight="1">
      <c r="I56" s="72" t="s">
        <v>50</v>
      </c>
      <c r="J56" s="73">
        <v>11172968</v>
      </c>
      <c r="K56" s="73">
        <v>4517694</v>
      </c>
      <c r="L56" s="73">
        <v>5664004</v>
      </c>
      <c r="M56" s="73">
        <v>5535769</v>
      </c>
      <c r="N56" s="73">
        <v>6235563</v>
      </c>
      <c r="O56" s="73">
        <v>8270617</v>
      </c>
      <c r="P56" s="73">
        <v>6625899</v>
      </c>
      <c r="Q56" s="73">
        <v>48022514</v>
      </c>
    </row>
    <row r="63" spans="2:17" ht="21" customHeight="1">
      <c r="B63" s="74" t="s">
        <v>143</v>
      </c>
    </row>
    <row r="64" spans="2:17" ht="21" customHeight="1">
      <c r="I64" s="59" t="s">
        <v>144</v>
      </c>
      <c r="J64" s="59">
        <v>8</v>
      </c>
      <c r="K64" s="59">
        <v>9</v>
      </c>
      <c r="L64" s="59">
        <v>10</v>
      </c>
      <c r="M64" s="59">
        <v>11</v>
      </c>
      <c r="N64" s="59">
        <v>12</v>
      </c>
      <c r="O64" s="59" t="s">
        <v>50</v>
      </c>
    </row>
    <row r="65" spans="9:15" ht="21" customHeight="1">
      <c r="I65" s="19" t="s">
        <v>92</v>
      </c>
      <c r="J65" s="61">
        <v>1291</v>
      </c>
      <c r="K65" s="61">
        <v>4372</v>
      </c>
      <c r="L65" s="61">
        <v>4204</v>
      </c>
      <c r="M65" s="61">
        <v>3961</v>
      </c>
      <c r="N65" s="61">
        <v>9962</v>
      </c>
      <c r="O65" s="61">
        <v>23790</v>
      </c>
    </row>
    <row r="66" spans="9:15" ht="21" customHeight="1">
      <c r="I66" s="19" t="s">
        <v>109</v>
      </c>
      <c r="J66" s="61"/>
      <c r="K66" s="61"/>
      <c r="L66" s="61"/>
      <c r="M66" s="61">
        <v>1</v>
      </c>
      <c r="N66" s="61"/>
      <c r="O66" s="61">
        <v>1</v>
      </c>
    </row>
    <row r="67" spans="9:15" ht="21" customHeight="1">
      <c r="I67" s="19" t="s">
        <v>114</v>
      </c>
      <c r="J67" s="61"/>
      <c r="K67" s="61"/>
      <c r="L67" s="61"/>
      <c r="M67" s="61">
        <v>41</v>
      </c>
      <c r="N67" s="61"/>
      <c r="O67" s="61">
        <v>41</v>
      </c>
    </row>
    <row r="68" spans="9:15" ht="21" customHeight="1">
      <c r="I68" s="19" t="s">
        <v>110</v>
      </c>
      <c r="J68" s="61"/>
      <c r="K68" s="61"/>
      <c r="L68" s="61"/>
      <c r="M68" s="61">
        <v>4</v>
      </c>
      <c r="N68" s="61"/>
      <c r="O68" s="61">
        <v>4</v>
      </c>
    </row>
    <row r="69" spans="9:15" ht="21" customHeight="1">
      <c r="I69" s="19" t="s">
        <v>111</v>
      </c>
      <c r="J69" s="61"/>
      <c r="K69" s="61"/>
      <c r="L69" s="61"/>
      <c r="M69" s="61">
        <v>11</v>
      </c>
      <c r="N69" s="61"/>
      <c r="O69" s="61">
        <v>11</v>
      </c>
    </row>
    <row r="70" spans="9:15" ht="21" customHeight="1">
      <c r="I70" s="19" t="s">
        <v>88</v>
      </c>
      <c r="J70" s="61"/>
      <c r="K70" s="61"/>
      <c r="L70" s="61"/>
      <c r="M70" s="61">
        <v>134</v>
      </c>
      <c r="N70" s="61">
        <v>11</v>
      </c>
      <c r="O70" s="61">
        <v>145</v>
      </c>
    </row>
    <row r="71" spans="9:15" ht="21" customHeight="1">
      <c r="I71" s="75" t="s">
        <v>50</v>
      </c>
      <c r="J71" s="76">
        <v>1291</v>
      </c>
      <c r="K71" s="76">
        <v>4372</v>
      </c>
      <c r="L71" s="76">
        <v>4204</v>
      </c>
      <c r="M71" s="76">
        <v>4152</v>
      </c>
      <c r="N71" s="76">
        <v>9973</v>
      </c>
      <c r="O71" s="76">
        <v>23992</v>
      </c>
    </row>
    <row r="85" spans="2:15" ht="21" customHeight="1">
      <c r="B85" s="74" t="s">
        <v>145</v>
      </c>
    </row>
    <row r="87" spans="2:15" ht="21" customHeight="1">
      <c r="I87" s="59" t="s">
        <v>144</v>
      </c>
      <c r="J87" s="59">
        <v>8</v>
      </c>
      <c r="K87" s="59">
        <v>9</v>
      </c>
      <c r="L87" s="59">
        <v>10</v>
      </c>
      <c r="M87" s="59">
        <v>11</v>
      </c>
      <c r="N87" s="59">
        <v>12</v>
      </c>
      <c r="O87" s="59" t="s">
        <v>50</v>
      </c>
    </row>
    <row r="88" spans="2:15" ht="21" customHeight="1">
      <c r="I88" s="19" t="s">
        <v>92</v>
      </c>
      <c r="J88" s="61">
        <v>1291</v>
      </c>
      <c r="K88" s="61">
        <v>4372</v>
      </c>
      <c r="L88" s="61">
        <v>4204</v>
      </c>
      <c r="M88" s="61">
        <v>3961</v>
      </c>
      <c r="N88" s="61">
        <v>9962</v>
      </c>
      <c r="O88" s="61">
        <v>23790</v>
      </c>
    </row>
    <row r="89" spans="2:15" ht="21" customHeight="1">
      <c r="I89" s="19" t="s">
        <v>109</v>
      </c>
      <c r="J89" s="61"/>
      <c r="K89" s="61"/>
      <c r="L89" s="61"/>
      <c r="M89" s="61">
        <v>1</v>
      </c>
      <c r="N89" s="61"/>
      <c r="O89" s="61">
        <v>1</v>
      </c>
    </row>
    <row r="90" spans="2:15" ht="21" customHeight="1">
      <c r="I90" s="19" t="s">
        <v>114</v>
      </c>
      <c r="J90" s="61"/>
      <c r="K90" s="61"/>
      <c r="L90" s="61"/>
      <c r="M90" s="61">
        <v>41</v>
      </c>
      <c r="N90" s="61"/>
      <c r="O90" s="61">
        <v>41</v>
      </c>
    </row>
    <row r="91" spans="2:15" ht="21" customHeight="1">
      <c r="I91" s="19" t="s">
        <v>110</v>
      </c>
      <c r="J91" s="61"/>
      <c r="K91" s="61"/>
      <c r="L91" s="61"/>
      <c r="M91" s="61">
        <v>4</v>
      </c>
      <c r="N91" s="61"/>
      <c r="O91" s="61">
        <v>4</v>
      </c>
    </row>
    <row r="92" spans="2:15" ht="21" customHeight="1">
      <c r="I92" s="19" t="s">
        <v>111</v>
      </c>
      <c r="J92" s="61"/>
      <c r="K92" s="61"/>
      <c r="L92" s="61"/>
      <c r="M92" s="61">
        <v>11</v>
      </c>
      <c r="N92" s="61"/>
      <c r="O92" s="61">
        <v>11</v>
      </c>
    </row>
    <row r="93" spans="2:15" ht="21" customHeight="1">
      <c r="I93" s="19" t="s">
        <v>88</v>
      </c>
      <c r="J93" s="61"/>
      <c r="K93" s="61"/>
      <c r="L93" s="61"/>
      <c r="M93" s="61">
        <v>134</v>
      </c>
      <c r="N93" s="61">
        <v>11</v>
      </c>
      <c r="O93" s="61">
        <v>145</v>
      </c>
    </row>
    <row r="94" spans="2:15" ht="21" customHeight="1">
      <c r="I94" s="19" t="s">
        <v>91</v>
      </c>
      <c r="J94" s="61"/>
      <c r="K94" s="61"/>
      <c r="L94" s="61"/>
      <c r="M94" s="61"/>
      <c r="N94" s="61">
        <v>1208</v>
      </c>
      <c r="O94" s="61">
        <v>1208</v>
      </c>
    </row>
    <row r="95" spans="2:15" ht="21" customHeight="1">
      <c r="I95" s="19" t="s">
        <v>80</v>
      </c>
      <c r="J95" s="61"/>
      <c r="K95" s="61"/>
      <c r="L95" s="61"/>
      <c r="M95" s="61">
        <v>13</v>
      </c>
      <c r="N95" s="61">
        <v>129</v>
      </c>
      <c r="O95" s="61">
        <v>142</v>
      </c>
    </row>
    <row r="96" spans="2:15" ht="21" customHeight="1">
      <c r="I96" s="19" t="s">
        <v>104</v>
      </c>
      <c r="J96" s="61"/>
      <c r="K96" s="61">
        <v>6</v>
      </c>
      <c r="L96" s="61">
        <v>766</v>
      </c>
      <c r="M96" s="61">
        <v>209</v>
      </c>
      <c r="N96" s="61"/>
      <c r="O96" s="61">
        <v>981</v>
      </c>
    </row>
    <row r="97" spans="9:15" ht="21" customHeight="1">
      <c r="I97" s="19" t="s">
        <v>119</v>
      </c>
      <c r="J97" s="61">
        <v>171</v>
      </c>
      <c r="K97" s="61">
        <v>356</v>
      </c>
      <c r="L97" s="61"/>
      <c r="M97" s="61"/>
      <c r="N97" s="61"/>
      <c r="O97" s="61">
        <v>527</v>
      </c>
    </row>
    <row r="98" spans="9:15" ht="21" customHeight="1">
      <c r="I98" s="19" t="s">
        <v>121</v>
      </c>
      <c r="J98" s="61">
        <v>25794</v>
      </c>
      <c r="K98" s="61">
        <v>61191</v>
      </c>
      <c r="L98" s="61"/>
      <c r="M98" s="61"/>
      <c r="N98" s="61"/>
      <c r="O98" s="61">
        <v>86985</v>
      </c>
    </row>
    <row r="99" spans="9:15" ht="21" customHeight="1">
      <c r="I99" s="19" t="s">
        <v>93</v>
      </c>
      <c r="J99" s="61">
        <v>20378</v>
      </c>
      <c r="K99" s="61">
        <v>48174</v>
      </c>
      <c r="L99" s="61">
        <v>48838</v>
      </c>
      <c r="M99" s="61">
        <v>93727</v>
      </c>
      <c r="N99" s="61">
        <v>37242</v>
      </c>
      <c r="O99" s="61">
        <v>248359</v>
      </c>
    </row>
    <row r="100" spans="9:15" ht="21" customHeight="1">
      <c r="I100" s="19" t="s">
        <v>85</v>
      </c>
      <c r="J100" s="61">
        <v>8116</v>
      </c>
      <c r="K100" s="61">
        <v>19645</v>
      </c>
      <c r="L100" s="61">
        <v>20329</v>
      </c>
      <c r="M100" s="61">
        <v>23790</v>
      </c>
      <c r="N100" s="61">
        <v>18545</v>
      </c>
      <c r="O100" s="61">
        <v>90425</v>
      </c>
    </row>
    <row r="101" spans="9:15" ht="21" customHeight="1">
      <c r="I101" s="19" t="s">
        <v>89</v>
      </c>
      <c r="J101" s="61"/>
      <c r="K101" s="61"/>
      <c r="L101" s="61"/>
      <c r="M101" s="61">
        <v>40</v>
      </c>
      <c r="N101" s="61">
        <v>134</v>
      </c>
      <c r="O101" s="61">
        <v>174</v>
      </c>
    </row>
    <row r="102" spans="9:15" ht="21" customHeight="1">
      <c r="I102" s="75" t="s">
        <v>50</v>
      </c>
      <c r="J102" s="76">
        <v>55750</v>
      </c>
      <c r="K102" s="76">
        <v>133744</v>
      </c>
      <c r="L102" s="76">
        <v>74137</v>
      </c>
      <c r="M102" s="76">
        <v>121931</v>
      </c>
      <c r="N102" s="76">
        <v>67231</v>
      </c>
      <c r="O102" s="76">
        <v>452793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 (2)</vt:lpstr>
      <vt:lpstr>工作表1</vt:lpstr>
      <vt:lpstr>Sheet1</vt:lpstr>
      <vt:lpstr>2024-06~12 分析表</vt:lpstr>
      <vt:lpstr>2024-06~12 原始數據</vt:lpstr>
      <vt:lpstr>工作表6</vt:lpstr>
      <vt:lpstr>決策原因</vt:lpstr>
      <vt:lpstr>報表需求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Li</dc:creator>
  <cp:lastModifiedBy>jennifer kuo</cp:lastModifiedBy>
  <dcterms:created xsi:type="dcterms:W3CDTF">2025-01-10T03:47:08Z</dcterms:created>
  <dcterms:modified xsi:type="dcterms:W3CDTF">2025-02-12T09:34:55Z</dcterms:modified>
</cp:coreProperties>
</file>